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I:\Rpt_Study\Comparative_State_Local\CSL\Current 2022\"/>
    </mc:Choice>
  </mc:AlternateContent>
  <xr:revisionPtr revIDLastSave="0" documentId="13_ncr:1_{1F6CC134-839D-48E1-A92D-B0F962B81206}" xr6:coauthVersionLast="47" xr6:coauthVersionMax="47" xr10:uidLastSave="{00000000-0000-0000-0000-000000000000}"/>
  <bookViews>
    <workbookView xWindow="22932" yWindow="-108" windowWidth="23256" windowHeight="12456" tabRatio="920" xr2:uid="{00000000-000D-0000-FFFF-FFFF00000000}"/>
  </bookViews>
  <sheets>
    <sheet name="TOC" sheetId="18" r:id="rId1"/>
    <sheet name="Table 1" sheetId="24" r:id="rId2"/>
    <sheet name="Chart 1" sheetId="26" r:id="rId3"/>
    <sheet name="Table 2" sheetId="25" r:id="rId4"/>
    <sheet name="Table 3 " sheetId="27" r:id="rId5"/>
    <sheet name="Table 4 " sheetId="28" r:id="rId6"/>
    <sheet name="Table 5 " sheetId="29" r:id="rId7"/>
    <sheet name="Table 6 " sheetId="30" r:id="rId8"/>
    <sheet name="Chart 2" sheetId="31" r:id="rId9"/>
    <sheet name="Table 7" sheetId="32" r:id="rId10"/>
    <sheet name="Table 8" sheetId="33" r:id="rId11"/>
    <sheet name="Table 9" sheetId="34" r:id="rId12"/>
    <sheet name="Table 10" sheetId="35" r:id="rId13"/>
    <sheet name="Table 11" sheetId="36" r:id="rId14"/>
    <sheet name="Chart 3" sheetId="44" r:id="rId15"/>
    <sheet name="Table 12" sheetId="37" r:id="rId16"/>
    <sheet name="Table 13 " sheetId="38" r:id="rId17"/>
    <sheet name="Table 14" sheetId="39" r:id="rId18"/>
    <sheet name="Table 15" sheetId="40" r:id="rId19"/>
    <sheet name="Table 16" sheetId="41" r:id="rId20"/>
    <sheet name="Table 17" sheetId="42" r:id="rId21"/>
    <sheet name="Chart 4" sheetId="43" r:id="rId22"/>
  </sheets>
  <definedNames>
    <definedName name="_xlnm._FilterDatabase" localSheetId="1" hidden="1">'Table 1'!#REF!</definedName>
    <definedName name="_xlnm._FilterDatabase" localSheetId="12" hidden="1">'Table 10'!#REF!</definedName>
    <definedName name="_xlnm._FilterDatabase" localSheetId="13" hidden="1">'Table 11'!#REF!</definedName>
    <definedName name="_xlnm._FilterDatabase" localSheetId="16" hidden="1">'Table 13 '!$A$5:$D$5</definedName>
    <definedName name="_xlnm._FilterDatabase" localSheetId="17" hidden="1">'Table 14'!$A$5:$B$10</definedName>
    <definedName name="_xlnm._FilterDatabase" localSheetId="19" hidden="1">'Table 16'!$D$6:$E$6</definedName>
    <definedName name="_xlnm._FilterDatabase" localSheetId="20" hidden="1">'Table 17'!$A$6:$L$6</definedName>
    <definedName name="_xlnm._FilterDatabase" localSheetId="3" hidden="1">'Table 2'!#REF!</definedName>
    <definedName name="_xlnm._FilterDatabase" localSheetId="5" hidden="1">'Table 4 '!#REF!</definedName>
    <definedName name="_xlnm._FilterDatabase" localSheetId="6" hidden="1">'Table 5 '!#REF!</definedName>
    <definedName name="_xlnm._FilterDatabase" localSheetId="9" hidden="1">'Table 7'!#REF!</definedName>
    <definedName name="_xlnm._FilterDatabase" localSheetId="10" hidden="1">'Table 8'!#REF!</definedName>
    <definedName name="_NST01" localSheetId="12">#REF!</definedName>
    <definedName name="_NST01" localSheetId="13">#REF!</definedName>
    <definedName name="_NST01" localSheetId="6">#REF!</definedName>
    <definedName name="_NST01" localSheetId="9">#REF!</definedName>
    <definedName name="_NST01" localSheetId="10">#REF!</definedName>
    <definedName name="_NST01" localSheetId="11">#REF!</definedName>
    <definedName name="_NST01">#REF!</definedName>
    <definedName name="HTML_CodePage" hidden="1">1252</definedName>
    <definedName name="HTML_Control" localSheetId="18" hidden="1">{"'SALES RT &amp; EXMPT 1-1-99'!$A$2:$E$71"}</definedName>
    <definedName name="HTML_Control" localSheetId="19" hidden="1">{"' 7/1/96 Corp Income Tax Rate'!$A$3:$J$53"}</definedName>
    <definedName name="HTML_Control" hidden="1">{"'SALES RT &amp; EXMPT 1-1-99'!$A$2:$E$71"}</definedName>
    <definedName name="HTML_Description" hidden="1">""</definedName>
    <definedName name="HTML_Email" hidden="1">""</definedName>
    <definedName name="HTML_Header" localSheetId="19" hidden="1">"7/1/96 Corp Income Tax Rate"</definedName>
    <definedName name="HTML_Header" hidden="1">"SALES RT &amp; EXMPT 7/1/96"</definedName>
    <definedName name="HTML_LastUpdate" hidden="1">"2/18/00"</definedName>
    <definedName name="HTML_LineAfter" hidden="1">FALSE</definedName>
    <definedName name="HTML_LineBefore" hidden="1">FALSE</definedName>
    <definedName name="HTML_Name" hidden="1">"Ronald Alt"</definedName>
    <definedName name="HTML_OBDlg2" hidden="1">TRUE</definedName>
    <definedName name="HTML_OBDlg4" hidden="1">TRUE</definedName>
    <definedName name="HTML_OS" hidden="1">1</definedName>
    <definedName name="HTML_PathFileMac" localSheetId="19" hidden="1">"Macintosh HD:TAX RATES:**1/00:corp_inc.html"</definedName>
    <definedName name="HTML_PathFileMac" hidden="1">"Macintosh HD:TAX RATES:**1/00:sales.html"</definedName>
    <definedName name="HTML_Title" localSheetId="19" hidden="1">"corp inc 1/1/00"</definedName>
    <definedName name="HTML_Title" hidden="1">"sales &amp; exmpt 7/1/98"</definedName>
    <definedName name="_xlnm.Print_Area" localSheetId="13">'Table 11'!$A$2:$L$63</definedName>
    <definedName name="_xlnm.Print_Area" localSheetId="15">'Table 12'!$A$1:$H$47</definedName>
    <definedName name="_xlnm.Print_Area" localSheetId="16">'Table 13 '!$A$1:$D$62</definedName>
    <definedName name="_xlnm.Print_Area" localSheetId="17">'Table 14'!$A$2:$B$76</definedName>
    <definedName name="_xlnm.Print_Area" localSheetId="18">'Table 15'!$A$1:$E$105</definedName>
    <definedName name="_xlnm.Print_Area" localSheetId="19">'Table 16'!$A$1:$G$63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41" l="1"/>
  <c r="F51" i="37" l="1"/>
  <c r="D47" i="40" l="1"/>
  <c r="D45" i="40"/>
  <c r="D35" i="40"/>
  <c r="D33" i="40"/>
  <c r="D23" i="40"/>
  <c r="D21" i="40"/>
  <c r="D11" i="40"/>
  <c r="D10" i="40"/>
  <c r="D9" i="40"/>
  <c r="D7" i="40"/>
  <c r="D8" i="40"/>
  <c r="D12" i="40"/>
  <c r="D13" i="40"/>
  <c r="D14" i="40"/>
  <c r="D15" i="40"/>
  <c r="D16" i="40"/>
  <c r="D17" i="40"/>
  <c r="D18" i="40"/>
  <c r="D19" i="40"/>
  <c r="D20" i="40"/>
  <c r="D22" i="40"/>
  <c r="D24" i="40"/>
  <c r="D25" i="40"/>
  <c r="D26" i="40"/>
  <c r="D27" i="40"/>
  <c r="D28" i="40"/>
  <c r="D29" i="40"/>
  <c r="D30" i="40"/>
  <c r="D31" i="40"/>
  <c r="D32" i="40"/>
  <c r="D34" i="40"/>
  <c r="D36" i="40"/>
  <c r="D37" i="40"/>
  <c r="D38" i="40"/>
  <c r="D39" i="40"/>
  <c r="D40" i="40"/>
  <c r="D41" i="40"/>
  <c r="D42" i="40"/>
  <c r="D43" i="40"/>
  <c r="D44" i="40"/>
  <c r="D46" i="40"/>
  <c r="D48" i="40"/>
  <c r="D49" i="40"/>
  <c r="D50" i="40"/>
  <c r="D51" i="40"/>
  <c r="D52" i="40"/>
  <c r="D53" i="40"/>
  <c r="D54" i="40"/>
  <c r="D55" i="40"/>
  <c r="D56" i="40"/>
  <c r="B6" i="42" l="1"/>
  <c r="H6" i="42" s="1"/>
  <c r="D57" i="40"/>
  <c r="C54" i="37"/>
  <c r="C53" i="37"/>
  <c r="C52" i="37"/>
  <c r="C51" i="37"/>
  <c r="D54" i="37"/>
  <c r="E54" i="37"/>
  <c r="F54" i="37"/>
  <c r="F53" i="37"/>
  <c r="F52" i="37"/>
  <c r="E53" i="37"/>
  <c r="E52" i="37"/>
  <c r="E51" i="37"/>
  <c r="D53" i="37"/>
  <c r="D52" i="37"/>
  <c r="D51" i="37"/>
  <c r="G53" i="37"/>
  <c r="G52" i="37"/>
  <c r="G51" i="37"/>
  <c r="H6" i="24" l="1"/>
  <c r="C6" i="24"/>
  <c r="D6" i="24" l="1"/>
  <c r="J6" i="24" s="1"/>
  <c r="C6" i="42"/>
  <c r="I6" i="42" s="1"/>
  <c r="B5" i="35"/>
  <c r="B5" i="32"/>
  <c r="I6" i="24"/>
  <c r="B58" i="24"/>
  <c r="C58" i="24"/>
  <c r="D58" i="24"/>
  <c r="E58" i="24"/>
  <c r="F58" i="24"/>
  <c r="B5" i="28"/>
  <c r="E5" i="28" l="1"/>
  <c r="B5" i="29"/>
  <c r="E5" i="29" s="1"/>
  <c r="H5" i="29" s="1"/>
  <c r="K5" i="29" s="1"/>
  <c r="A4" i="29" s="1"/>
  <c r="E6" i="24"/>
  <c r="E6" i="42" s="1"/>
  <c r="K6" i="42" s="1"/>
  <c r="D6" i="42"/>
  <c r="J6" i="42" s="1"/>
  <c r="E5" i="35"/>
  <c r="E5" i="32"/>
  <c r="D55" i="37"/>
  <c r="H12" i="37" s="1"/>
  <c r="E55" i="37"/>
  <c r="H11" i="37" s="1"/>
  <c r="F55" i="37"/>
  <c r="H10" i="37" s="1"/>
  <c r="K6" i="24" l="1"/>
  <c r="F6" i="24"/>
  <c r="B25" i="18" s="1"/>
  <c r="H5" i="35"/>
  <c r="H5" i="28"/>
  <c r="H5" i="32"/>
  <c r="A4" i="42"/>
  <c r="A4" i="24"/>
  <c r="E9" i="33"/>
  <c r="E12" i="33"/>
  <c r="E13" i="33"/>
  <c r="E17" i="33"/>
  <c r="E15" i="33"/>
  <c r="E18" i="33"/>
  <c r="E14" i="33"/>
  <c r="E19" i="33"/>
  <c r="E16" i="33"/>
  <c r="E11" i="33"/>
  <c r="E21" i="33"/>
  <c r="E20" i="33"/>
  <c r="D9" i="33"/>
  <c r="D12" i="33"/>
  <c r="D13" i="33"/>
  <c r="D17" i="33"/>
  <c r="D15" i="33"/>
  <c r="D18" i="33"/>
  <c r="D14" i="33"/>
  <c r="D19" i="33"/>
  <c r="D16" i="33"/>
  <c r="D11" i="33"/>
  <c r="D21" i="33"/>
  <c r="D20" i="33"/>
  <c r="E10" i="33"/>
  <c r="D10" i="33"/>
  <c r="L6" i="24" l="1"/>
  <c r="A4" i="35"/>
  <c r="A4" i="37"/>
  <c r="A4" i="44"/>
  <c r="B26" i="18"/>
  <c r="B27" i="18"/>
  <c r="B28" i="18"/>
  <c r="A4" i="43"/>
  <c r="B4" i="18"/>
  <c r="B14" i="18"/>
  <c r="B15" i="18"/>
  <c r="B11" i="18"/>
  <c r="B17" i="18"/>
  <c r="B6" i="18"/>
  <c r="A4" i="25"/>
  <c r="A4" i="32"/>
  <c r="B5" i="18"/>
  <c r="A4" i="31"/>
  <c r="A4" i="40"/>
  <c r="K5" i="32"/>
  <c r="A4" i="39"/>
  <c r="A4" i="33"/>
  <c r="A4" i="41"/>
  <c r="K5" i="35"/>
  <c r="B24" i="18"/>
  <c r="B9" i="18"/>
  <c r="B8" i="18"/>
  <c r="A4" i="38"/>
  <c r="B18" i="18"/>
  <c r="A4" i="26"/>
  <c r="B22" i="18"/>
  <c r="K5" i="28"/>
  <c r="B23" i="18"/>
  <c r="A4" i="36"/>
  <c r="A4" i="28"/>
  <c r="F6" i="42"/>
  <c r="L6" i="42" s="1"/>
  <c r="G55" i="37"/>
  <c r="H9" i="37" s="1"/>
  <c r="F57" i="37"/>
  <c r="G57" i="37" l="1"/>
  <c r="D57" i="37"/>
  <c r="E57" i="37"/>
  <c r="K58" i="35" l="1"/>
  <c r="H58" i="35"/>
  <c r="E58" i="35"/>
  <c r="B58" i="35"/>
  <c r="K58" i="32"/>
  <c r="H58" i="32"/>
  <c r="E58" i="32"/>
  <c r="B58" i="32"/>
  <c r="K58" i="29" l="1"/>
  <c r="H58" i="29"/>
  <c r="E58" i="29"/>
  <c r="B58" i="29"/>
  <c r="E58" i="28" l="1"/>
  <c r="B58" i="28"/>
  <c r="E11" i="25" l="1"/>
  <c r="E12" i="25"/>
  <c r="E10" i="25"/>
  <c r="E15" i="25"/>
  <c r="E21" i="25"/>
  <c r="E17" i="25"/>
  <c r="E13" i="25"/>
  <c r="E19" i="25"/>
  <c r="E20" i="25"/>
  <c r="E18" i="25"/>
  <c r="E16" i="25"/>
  <c r="E14" i="25"/>
  <c r="C14" i="25"/>
  <c r="C16" i="25"/>
  <c r="C18" i="25"/>
  <c r="C20" i="25"/>
  <c r="C19" i="25"/>
  <c r="C13" i="25"/>
  <c r="C17" i="25"/>
  <c r="C21" i="25"/>
  <c r="C15" i="25"/>
  <c r="C10" i="25"/>
  <c r="C12" i="25"/>
  <c r="C11" i="25"/>
  <c r="E9" i="25"/>
  <c r="C9" i="25"/>
  <c r="H58" i="28" l="1"/>
  <c r="K58" i="28"/>
  <c r="C55" i="37" l="1"/>
  <c r="H14" i="37" s="1"/>
  <c r="C57" i="37" l="1"/>
</calcChain>
</file>

<file path=xl/sharedStrings.xml><?xml version="1.0" encoding="utf-8"?>
<sst xmlns="http://schemas.openxmlformats.org/spreadsheetml/2006/main" count="974" uniqueCount="263">
  <si>
    <t>Amount</t>
  </si>
  <si>
    <t>Rank</t>
  </si>
  <si>
    <t>State</t>
  </si>
  <si>
    <t>North Dakota</t>
  </si>
  <si>
    <t>New York</t>
  </si>
  <si>
    <t>Alaska</t>
  </si>
  <si>
    <t>Hawaii</t>
  </si>
  <si>
    <t>Vermont</t>
  </si>
  <si>
    <t>Maine</t>
  </si>
  <si>
    <t>Minnesota</t>
  </si>
  <si>
    <t>Illinois</t>
  </si>
  <si>
    <t>New Jersey</t>
  </si>
  <si>
    <t>New Mexico</t>
  </si>
  <si>
    <t>West Virginia</t>
  </si>
  <si>
    <t>California</t>
  </si>
  <si>
    <t>Wyoming</t>
  </si>
  <si>
    <t>Connecticut</t>
  </si>
  <si>
    <t>Rhode Island</t>
  </si>
  <si>
    <t>Wisconsin</t>
  </si>
  <si>
    <t>Nebraska</t>
  </si>
  <si>
    <t>Maryland</t>
  </si>
  <si>
    <t>Massachusetts</t>
  </si>
  <si>
    <t>Mississippi</t>
  </si>
  <si>
    <t>Oregon</t>
  </si>
  <si>
    <t>Arkansas</t>
  </si>
  <si>
    <t>Ohio</t>
  </si>
  <si>
    <t>Iowa</t>
  </si>
  <si>
    <t>Pennsylvania</t>
  </si>
  <si>
    <t>Delaware</t>
  </si>
  <si>
    <t>Kentucky</t>
  </si>
  <si>
    <t>Nevada</t>
  </si>
  <si>
    <t>Utah</t>
  </si>
  <si>
    <t>Montana</t>
  </si>
  <si>
    <t>Louisiana</t>
  </si>
  <si>
    <t>North Carolina</t>
  </si>
  <si>
    <t>WASHINGTON</t>
  </si>
  <si>
    <t>Michigan</t>
  </si>
  <si>
    <t>Indiana</t>
  </si>
  <si>
    <t>Kansas</t>
  </si>
  <si>
    <t>Texas</t>
  </si>
  <si>
    <t>Colorado</t>
  </si>
  <si>
    <t>Arizona</t>
  </si>
  <si>
    <t>South Carolina</t>
  </si>
  <si>
    <t>Georgia</t>
  </si>
  <si>
    <t>Idaho</t>
  </si>
  <si>
    <t>Missouri</t>
  </si>
  <si>
    <t>Virginia</t>
  </si>
  <si>
    <t>Alabama</t>
  </si>
  <si>
    <t>New Hampshire</t>
  </si>
  <si>
    <t>Oklahoma</t>
  </si>
  <si>
    <t>South Dakota</t>
  </si>
  <si>
    <t>Florida</t>
  </si>
  <si>
    <t>Tennessee</t>
  </si>
  <si>
    <t>U.S. Average</t>
  </si>
  <si>
    <t>Table 2</t>
  </si>
  <si>
    <t xml:space="preserve">State &amp; Local Taxes Per $1,000 Personal Income </t>
  </si>
  <si>
    <t>National Rank</t>
  </si>
  <si>
    <t>Western Rank</t>
  </si>
  <si>
    <t>State, Local and Total Taxes for Past Ten Years</t>
  </si>
  <si>
    <t>Fiscal</t>
  </si>
  <si>
    <t>State Taxes</t>
  </si>
  <si>
    <t xml:space="preserve">  Local Taxes</t>
  </si>
  <si>
    <t>Combined Total</t>
  </si>
  <si>
    <t>Year</t>
  </si>
  <si>
    <t xml:space="preserve">Amount </t>
  </si>
  <si>
    <t xml:space="preserve">    State</t>
  </si>
  <si>
    <t>State/Local Taxes</t>
  </si>
  <si>
    <t>Wash.</t>
  </si>
  <si>
    <t>U.S. Ave.</t>
  </si>
  <si>
    <t>Ranking</t>
  </si>
  <si>
    <t>n.a.</t>
  </si>
  <si>
    <t>Note:  The U.S. Census Bureau did not compile local tax collections in 2001 and 2003.</t>
  </si>
  <si>
    <t>National</t>
  </si>
  <si>
    <t>Western</t>
  </si>
  <si>
    <t>State, Local and Total State/Local Taxes for Past Ten Years</t>
  </si>
  <si>
    <t>General</t>
  </si>
  <si>
    <t>Selective</t>
  </si>
  <si>
    <t>Total Sales and</t>
  </si>
  <si>
    <t xml:space="preserve">Sales Taxes [1] </t>
  </si>
  <si>
    <t>Sales Taxes [2]</t>
  </si>
  <si>
    <t>Gross Receipts Taxes</t>
  </si>
  <si>
    <t xml:space="preserve">[1]  Includes retail sales taxes that apply to most goods and gross receipts taxes measured by sales (e.g., Washington's </t>
  </si>
  <si>
    <t>[2]  Specific taxes upon particular items, such as gasoline, alcoholic beverages, tobacco products and public utilities.</t>
  </si>
  <si>
    <t>Sales [1]</t>
  </si>
  <si>
    <t>Sales [2]</t>
  </si>
  <si>
    <t>Property</t>
  </si>
  <si>
    <t>Income</t>
  </si>
  <si>
    <t>---</t>
  </si>
  <si>
    <t>General Sales Taxes</t>
  </si>
  <si>
    <t>Selective Sales Taxes</t>
  </si>
  <si>
    <t>Other</t>
  </si>
  <si>
    <t>Capital Gain                          (State Rate %)</t>
  </si>
  <si>
    <t>0 to 9.4</t>
  </si>
  <si>
    <t xml:space="preserve">Hawaii </t>
  </si>
  <si>
    <t xml:space="preserve">South Dakota </t>
  </si>
  <si>
    <t>none</t>
  </si>
  <si>
    <t>D.C.</t>
  </si>
  <si>
    <t>STATE</t>
  </si>
  <si>
    <t>Tax Rate (%)</t>
  </si>
  <si>
    <t>Avg. Local Tax Rate (a)</t>
  </si>
  <si>
    <t>Combined Tax Rate</t>
  </si>
  <si>
    <t>Maximum Local Rate</t>
  </si>
  <si>
    <t>Cigarette Tax</t>
  </si>
  <si>
    <t>Gasoline Tax</t>
  </si>
  <si>
    <t xml:space="preserve">  State</t>
  </si>
  <si>
    <t>$ Per Pack</t>
  </si>
  <si>
    <t>¢ Per Gallon</t>
  </si>
  <si>
    <t xml:space="preserve">Rhode Island        </t>
  </si>
  <si>
    <t xml:space="preserve">Massachusetts       </t>
  </si>
  <si>
    <t xml:space="preserve">Vermont             </t>
  </si>
  <si>
    <t xml:space="preserve">Wisconsin           </t>
  </si>
  <si>
    <t xml:space="preserve">Alaska </t>
  </si>
  <si>
    <t xml:space="preserve">Arizona             </t>
  </si>
  <si>
    <t xml:space="preserve">Maine         </t>
  </si>
  <si>
    <t xml:space="preserve">Maryland            </t>
  </si>
  <si>
    <t xml:space="preserve">Michigan            </t>
  </si>
  <si>
    <t xml:space="preserve">Nevada              </t>
  </si>
  <si>
    <t xml:space="preserve">Montana             </t>
  </si>
  <si>
    <t xml:space="preserve">Utah                </t>
  </si>
  <si>
    <t xml:space="preserve">New Mexico          </t>
  </si>
  <si>
    <t>Dist. of Columbia</t>
  </si>
  <si>
    <t xml:space="preserve">Ohio                </t>
  </si>
  <si>
    <t xml:space="preserve">South Dakota        </t>
  </si>
  <si>
    <t xml:space="preserve">Texas               </t>
  </si>
  <si>
    <t xml:space="preserve">Iowa                </t>
  </si>
  <si>
    <t xml:space="preserve">Colorado </t>
  </si>
  <si>
    <t xml:space="preserve">Oregon </t>
  </si>
  <si>
    <t xml:space="preserve">Arkansas </t>
  </si>
  <si>
    <t xml:space="preserve">Oklahoma            </t>
  </si>
  <si>
    <t xml:space="preserve">Indiana             </t>
  </si>
  <si>
    <t xml:space="preserve">Mississippi          </t>
  </si>
  <si>
    <t xml:space="preserve">Nebraska  </t>
  </si>
  <si>
    <t xml:space="preserve">Kentucky  </t>
  </si>
  <si>
    <t xml:space="preserve">Wyoming             </t>
  </si>
  <si>
    <t xml:space="preserve">Idaho               </t>
  </si>
  <si>
    <t xml:space="preserve">South Carolina      </t>
  </si>
  <si>
    <t xml:space="preserve">West Virginia       </t>
  </si>
  <si>
    <t xml:space="preserve">North Dakota        </t>
  </si>
  <si>
    <t xml:space="preserve">Georgia             </t>
  </si>
  <si>
    <t>U. S. Median</t>
  </si>
  <si>
    <t>Taxes Per $1,000 Personal Income</t>
  </si>
  <si>
    <t>Table 1</t>
  </si>
  <si>
    <t>Table 3</t>
  </si>
  <si>
    <t>Table 4</t>
  </si>
  <si>
    <t>Table 5</t>
  </si>
  <si>
    <t>Table 6</t>
  </si>
  <si>
    <t>State and Local Taxes Per $1,000 Personal Income Since 1960:  Washington and U.S. Average</t>
  </si>
  <si>
    <t>Taxes Per Capita (population)</t>
  </si>
  <si>
    <t>Table 7</t>
  </si>
  <si>
    <t>Table 8</t>
  </si>
  <si>
    <t>Table 9</t>
  </si>
  <si>
    <t>Table 10</t>
  </si>
  <si>
    <t>Table 11</t>
  </si>
  <si>
    <t>Other Tax Comparisons</t>
  </si>
  <si>
    <t>Table 12</t>
  </si>
  <si>
    <t>Table 13</t>
  </si>
  <si>
    <t>Table 14</t>
  </si>
  <si>
    <t>Table 15</t>
  </si>
  <si>
    <t>Table 16</t>
  </si>
  <si>
    <t>Table 17</t>
  </si>
  <si>
    <t>Chart 1</t>
  </si>
  <si>
    <t>Chart 2</t>
  </si>
  <si>
    <t>Chart 3</t>
  </si>
  <si>
    <t>Chart 4</t>
  </si>
  <si>
    <t xml:space="preserve">Connecticut     </t>
  </si>
  <si>
    <t>Federal</t>
  </si>
  <si>
    <t>4.8 to 5.9</t>
  </si>
  <si>
    <t>2 to 5.75%</t>
  </si>
  <si>
    <t xml:space="preserve">Virginia </t>
  </si>
  <si>
    <t xml:space="preserve">Utah </t>
  </si>
  <si>
    <t>3.75 to 5.99%</t>
  </si>
  <si>
    <t xml:space="preserve">New Mexico </t>
  </si>
  <si>
    <t>5.8 to 7.15%</t>
  </si>
  <si>
    <t>3.1 to 5.7%</t>
  </si>
  <si>
    <t>1.4 to 11.00%</t>
  </si>
  <si>
    <t>2 to 5%</t>
  </si>
  <si>
    <t xml:space="preserve">State Rate </t>
  </si>
  <si>
    <t xml:space="preserve"> Personal Income Tax Rates</t>
  </si>
  <si>
    <t xml:space="preserve">California           </t>
  </si>
  <si>
    <t>1.4 to 10.75%</t>
  </si>
  <si>
    <t>4.75 to 9.9%</t>
  </si>
  <si>
    <t>3.35 to 8.75%</t>
  </si>
  <si>
    <t>Income [3]</t>
  </si>
  <si>
    <t>Other [4]</t>
  </si>
  <si>
    <t>5.35 to 9.85%</t>
  </si>
  <si>
    <t>1.7 to 5.9%</t>
  </si>
  <si>
    <t>3.54 to 7.65%</t>
  </si>
  <si>
    <t>3.5 to 7.5</t>
  </si>
  <si>
    <t>1.85 to 4.25%</t>
  </si>
  <si>
    <t>4 to 10.9%</t>
  </si>
  <si>
    <t>0.25 to 4.75%</t>
  </si>
  <si>
    <t>Published February 2023</t>
  </si>
  <si>
    <t>Source:  Bureau of Economic Analysis and Census Bureau.</t>
  </si>
  <si>
    <t>Washington State, Local and Total Taxes for Past 10 Years</t>
  </si>
  <si>
    <t>Source:  Bureau of Economic Analysis, Census Bureau, and Federal Reserve Economic Data.</t>
  </si>
  <si>
    <t>Washington Real Income / State and Local Taxes Per Capita Since 1977</t>
  </si>
  <si>
    <t>Table of Contents</t>
  </si>
  <si>
    <t xml:space="preserve">      B&amp;O tax), per U.S. Census Bureau classifications, which do not separate general sales taxes from gross receipts taxes.</t>
  </si>
  <si>
    <t>[1] Includes retail sales/use taxes and gross receipts taxes (e.g., Washington’s B&amp;O tax)</t>
  </si>
  <si>
    <t>[2] Includes taxes on specific items, e.g., gasoline, liquor, cigarettes and public utilities</t>
  </si>
  <si>
    <t>[3] Includes individual and corporate income taxes</t>
  </si>
  <si>
    <t xml:space="preserve">[4] Includes motor vehicle licenses and all other taxes  </t>
  </si>
  <si>
    <t>0.0 to 6.4%</t>
  </si>
  <si>
    <t>4 to 10.75%</t>
  </si>
  <si>
    <t>State and Local Taxes Per $1,000 Personal Income</t>
  </si>
  <si>
    <t>Washington Taxes Per $1,000 Personal Income</t>
  </si>
  <si>
    <t>Property Taxes Per $1,000 Personal Income</t>
  </si>
  <si>
    <t>Per Capita Personal Income</t>
  </si>
  <si>
    <t>State/Local Taxes Per $1,000 Personal Income</t>
  </si>
  <si>
    <t>Since 1960</t>
  </si>
  <si>
    <t>State and Local Taxes Per $1,000 of Personal Income</t>
  </si>
  <si>
    <t>State and Local Taxes Per Capita</t>
  </si>
  <si>
    <t>Washington Taxes Per Capita</t>
  </si>
  <si>
    <t>Per Capita Property Taxes</t>
  </si>
  <si>
    <t>Per Capita State and Local Sales Taxes</t>
  </si>
  <si>
    <t>State and Local Taxes Per Capita and Real Income Per Capita</t>
  </si>
  <si>
    <t>Percentage of Reliance on Major State and Local Taxes</t>
  </si>
  <si>
    <t>Rates of Selected Major State Taxes</t>
  </si>
  <si>
    <t>State Personal Income Tax Rates</t>
  </si>
  <si>
    <t>Comparison of State/Local Retail Sales Taxes</t>
  </si>
  <si>
    <t xml:space="preserve">South Carolina </t>
  </si>
  <si>
    <t>Comparison of State Cigarette and Gasoline Taxes</t>
  </si>
  <si>
    <t>State and Local Taxes as a Percent of Gross Domestic Product</t>
  </si>
  <si>
    <t>Retail Sales (State Rate %)</t>
  </si>
  <si>
    <t>Source: Tax Foundation 2025</t>
  </si>
  <si>
    <t>https://taxfoundation.org/data/state-tax/</t>
  </si>
  <si>
    <t>1.0 to 4.8</t>
  </si>
  <si>
    <t>4.4 to 6.4</t>
  </si>
  <si>
    <t>5.5 to 7.1</t>
  </si>
  <si>
    <t>3.5 to 6.5</t>
  </si>
  <si>
    <t>3.5 to 8.93</t>
  </si>
  <si>
    <t>4.0 to 5.0</t>
  </si>
  <si>
    <t>5.58 to 5.84</t>
  </si>
  <si>
    <t>6.5 to 9.0</t>
  </si>
  <si>
    <t>6.5 to 7.25</t>
  </si>
  <si>
    <t>1.41 to 4.31</t>
  </si>
  <si>
    <t>6.6 to 7.6</t>
  </si>
  <si>
    <t>6.0 to 8.5</t>
  </si>
  <si>
    <t xml:space="preserve">New Jersey </t>
  </si>
  <si>
    <t>Corporate Income      (State Rate %)</t>
  </si>
  <si>
    <t>Retail Sales and Corporate Income Source: Tax Foundation 2025</t>
  </si>
  <si>
    <t>Capital Gains Source: 2025 Realized Holdings, Inc.</t>
  </si>
  <si>
    <t>Capital Gain Tax Rates by State - 2023 &amp; 2024 - Calculate Cap Gains</t>
  </si>
  <si>
    <t>2 to 4.4%</t>
  </si>
  <si>
    <t>1 to 13.3%</t>
  </si>
  <si>
    <t>2 to 6.99%</t>
  </si>
  <si>
    <t>2.2 to 6.6%</t>
  </si>
  <si>
    <t>4.4 to 5.7%</t>
  </si>
  <si>
    <t>5 to 9.0%</t>
  </si>
  <si>
    <t>2.0 to 4.8%</t>
  </si>
  <si>
    <t>4.7 to 5.9%</t>
  </si>
  <si>
    <t>2.46 to 5.84%</t>
  </si>
  <si>
    <t>3% on Dividends and Interest Income Only</t>
  </si>
  <si>
    <t>1.95 to 2.5%</t>
  </si>
  <si>
    <t>2.75 to 3.5%</t>
  </si>
  <si>
    <t>2.36 to 5.12%</t>
  </si>
  <si>
    <t>Tobacco Tax Section - Federation of Tax Administrators</t>
  </si>
  <si>
    <t>Cigarette Tax Source: 2024 Federation of Tax Administrators Tobacco Tax Information by State</t>
  </si>
  <si>
    <t xml:space="preserve">Alabama      </t>
  </si>
  <si>
    <t xml:space="preserve">Florida        </t>
  </si>
  <si>
    <t xml:space="preserve">Illinois     </t>
  </si>
  <si>
    <t xml:space="preserve">New York </t>
  </si>
  <si>
    <t>Gasoline Tax Source: Tax Foundation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</si>
</sst>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0_);\(0.00\)"/>
    <numFmt numFmtId="166" formatCode="0.000%"/>
    <numFmt numFmtId="167" formatCode="#,##0;[Red]#,##0"/>
    <numFmt numFmtId="168" formatCode="_(* #,##0_);_(* \(#,##0\);_(* &quot;-&quot;??_);_(@_)"/>
    <numFmt numFmtId="169" formatCode="&quot;$&quot;#,##0.00"/>
    <numFmt numFmtId="170" formatCode="&quot;$&quot;#,##0"/>
    <numFmt numFmtId="171" formatCode="0.0"/>
    <numFmt numFmtId="172" formatCode="###0.00;###0.00"/>
    <numFmt numFmtId="173" formatCode="0.0%"/>
    <numFmt numFmtId="174" formatCode="0.00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Geneva"/>
    </font>
    <font>
      <sz val="9"/>
      <name val="Times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b/>
      <sz val="14"/>
      <color rgb="FF174A7C"/>
      <name val="Calibri"/>
      <family val="2"/>
      <scheme val="minor"/>
    </font>
    <font>
      <b/>
      <sz val="11"/>
      <color rgb="FF174A7C"/>
      <name val="Calibri"/>
      <family val="2"/>
      <scheme val="minor"/>
    </font>
    <font>
      <b/>
      <sz val="14"/>
      <color rgb="FF174A7C"/>
      <name val="Aptos"/>
      <family val="2"/>
    </font>
    <font>
      <sz val="10"/>
      <name val="Aptos"/>
      <family val="2"/>
    </font>
    <font>
      <u/>
      <sz val="11"/>
      <color theme="10"/>
      <name val="Aptos"/>
      <family val="2"/>
    </font>
    <font>
      <sz val="11"/>
      <name val="Aptos"/>
      <family val="2"/>
    </font>
    <font>
      <sz val="10"/>
      <color rgb="FFFF0000"/>
      <name val="Aptos"/>
      <family val="2"/>
    </font>
    <font>
      <sz val="12"/>
      <color rgb="FF174A7C"/>
      <name val="Aptos"/>
      <family val="2"/>
    </font>
    <font>
      <sz val="12"/>
      <name val="Aptos"/>
      <family val="2"/>
    </font>
    <font>
      <sz val="14"/>
      <color rgb="FF174A7C"/>
      <name val="Aptos"/>
      <family val="2"/>
    </font>
    <font>
      <b/>
      <sz val="11"/>
      <color rgb="FF174A7C"/>
      <name val="Aptos"/>
      <family val="2"/>
    </font>
    <font>
      <sz val="10"/>
      <color theme="0"/>
      <name val="Aptos"/>
      <family val="2"/>
    </font>
    <font>
      <sz val="8"/>
      <name val="Aptos"/>
      <family val="2"/>
    </font>
    <font>
      <sz val="14"/>
      <name val="Aptos"/>
      <family val="2"/>
    </font>
    <font>
      <sz val="11"/>
      <color theme="0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  <font>
      <b/>
      <sz val="10"/>
      <color rgb="FF174A7C"/>
      <name val="Aptos"/>
      <family val="2"/>
    </font>
    <font>
      <b/>
      <sz val="14"/>
      <name val="Aptos"/>
      <family val="2"/>
    </font>
    <font>
      <b/>
      <sz val="11"/>
      <color theme="0"/>
      <name val="Aptos"/>
      <family val="2"/>
    </font>
    <font>
      <b/>
      <u/>
      <sz val="11"/>
      <color theme="0"/>
      <name val="Aptos"/>
      <family val="2"/>
    </font>
    <font>
      <b/>
      <sz val="11"/>
      <name val="Aptos"/>
      <family val="2"/>
    </font>
    <font>
      <sz val="9"/>
      <name val="Aptos"/>
      <family val="2"/>
    </font>
    <font>
      <u/>
      <sz val="11"/>
      <color theme="0"/>
      <name val="Aptos"/>
      <family val="2"/>
    </font>
    <font>
      <b/>
      <sz val="8"/>
      <name val="Aptos"/>
      <family val="2"/>
    </font>
    <font>
      <b/>
      <sz val="10"/>
      <color theme="1"/>
      <name val="Aptos"/>
      <family val="2"/>
    </font>
    <font>
      <b/>
      <sz val="8"/>
      <color rgb="FF174A7C"/>
      <name val="Aptos"/>
      <family val="2"/>
    </font>
    <font>
      <sz val="12"/>
      <color theme="0"/>
      <name val="Aptos"/>
      <family val="2"/>
    </font>
    <font>
      <sz val="11"/>
      <color rgb="FF000000"/>
      <name val="Aptos"/>
      <family val="2"/>
    </font>
    <font>
      <sz val="8"/>
      <color rgb="FF000000"/>
      <name val="Aptos"/>
      <family val="2"/>
    </font>
    <font>
      <u/>
      <sz val="10"/>
      <color theme="10"/>
      <name val="Aptos"/>
      <family val="2"/>
    </font>
    <font>
      <u/>
      <sz val="8"/>
      <color theme="10"/>
      <name val="Aptos"/>
      <family val="2"/>
    </font>
    <font>
      <i/>
      <sz val="11"/>
      <color theme="0"/>
      <name val="Aptos"/>
      <family val="2"/>
    </font>
    <font>
      <sz val="9"/>
      <color rgb="FF000000"/>
      <name val="Aptos"/>
      <family val="2"/>
    </font>
    <font>
      <b/>
      <sz val="9"/>
      <color rgb="FF174A7C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12" fillId="0" borderId="0"/>
    <xf numFmtId="0" fontId="13" fillId="0" borderId="0"/>
    <xf numFmtId="0" fontId="14" fillId="0" borderId="0" applyNumberForma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9" fillId="0" borderId="0"/>
    <xf numFmtId="0" fontId="17" fillId="0" borderId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6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15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3" fillId="0" borderId="0" xfId="12" applyFont="1"/>
    <xf numFmtId="0" fontId="24" fillId="0" borderId="0" xfId="0" applyFont="1"/>
    <xf numFmtId="0" fontId="25" fillId="0" borderId="0" xfId="0" applyFont="1"/>
    <xf numFmtId="0" fontId="21" fillId="0" borderId="0" xfId="0" applyFont="1"/>
    <xf numFmtId="39" fontId="26" fillId="0" borderId="0" xfId="0" applyNumberFormat="1" applyFont="1"/>
    <xf numFmtId="2" fontId="26" fillId="0" borderId="0" xfId="0" applyNumberFormat="1" applyFont="1"/>
    <xf numFmtId="2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1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6" borderId="0" xfId="0" applyFont="1" applyFill="1"/>
    <xf numFmtId="39" fontId="30" fillId="6" borderId="4" xfId="0" applyNumberFormat="1" applyFont="1" applyFill="1" applyBorder="1"/>
    <xf numFmtId="0" fontId="30" fillId="6" borderId="2" xfId="0" applyFont="1" applyFill="1" applyBorder="1" applyAlignment="1">
      <alignment horizontal="center"/>
    </xf>
    <xf numFmtId="0" fontId="30" fillId="6" borderId="1" xfId="0" applyFont="1" applyFill="1" applyBorder="1"/>
    <xf numFmtId="0" fontId="30" fillId="6" borderId="1" xfId="0" applyFont="1" applyFill="1" applyBorder="1" applyAlignment="1">
      <alignment horizontal="center"/>
    </xf>
    <xf numFmtId="164" fontId="30" fillId="6" borderId="1" xfId="0" applyNumberFormat="1" applyFont="1" applyFill="1" applyBorder="1"/>
    <xf numFmtId="0" fontId="22" fillId="7" borderId="0" xfId="0" applyFont="1" applyFill="1"/>
    <xf numFmtId="165" fontId="22" fillId="7" borderId="0" xfId="0" applyNumberFormat="1" applyFont="1" applyFill="1" applyAlignment="1">
      <alignment horizontal="right"/>
    </xf>
    <xf numFmtId="7" fontId="22" fillId="7" borderId="0" xfId="0" applyNumberFormat="1" applyFont="1" applyFill="1"/>
    <xf numFmtId="165" fontId="22" fillId="0" borderId="0" xfId="0" applyNumberFormat="1" applyFont="1" applyAlignment="1">
      <alignment horizontal="right"/>
    </xf>
    <xf numFmtId="7" fontId="22" fillId="0" borderId="0" xfId="0" applyNumberFormat="1" applyFont="1"/>
    <xf numFmtId="0" fontId="22" fillId="8" borderId="0" xfId="0" applyFont="1" applyFill="1"/>
    <xf numFmtId="165" fontId="22" fillId="8" borderId="0" xfId="0" applyNumberFormat="1" applyFont="1" applyFill="1" applyAlignment="1">
      <alignment horizontal="right"/>
    </xf>
    <xf numFmtId="7" fontId="22" fillId="8" borderId="0" xfId="0" applyNumberFormat="1" applyFont="1" applyFill="1"/>
    <xf numFmtId="0" fontId="22" fillId="0" borderId="1" xfId="0" applyFont="1" applyBorder="1"/>
    <xf numFmtId="39" fontId="22" fillId="0" borderId="1" xfId="0" applyNumberFormat="1" applyFont="1" applyBorder="1"/>
    <xf numFmtId="2" fontId="22" fillId="0" borderId="1" xfId="0" applyNumberFormat="1" applyFont="1" applyBorder="1"/>
    <xf numFmtId="2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39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39" fontId="27" fillId="0" borderId="0" xfId="0" applyNumberFormat="1" applyFont="1"/>
    <xf numFmtId="2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0" fontId="33" fillId="6" borderId="4" xfId="0" applyFont="1" applyFill="1" applyBorder="1"/>
    <xf numFmtId="0" fontId="33" fillId="6" borderId="0" xfId="0" applyFont="1" applyFill="1"/>
    <xf numFmtId="0" fontId="33" fillId="6" borderId="0" xfId="0" applyFont="1" applyFill="1" applyAlignment="1">
      <alignment horizontal="center"/>
    </xf>
    <xf numFmtId="0" fontId="33" fillId="6" borderId="1" xfId="0" applyFont="1" applyFill="1" applyBorder="1"/>
    <xf numFmtId="0" fontId="34" fillId="7" borderId="0" xfId="0" applyFont="1" applyFill="1"/>
    <xf numFmtId="165" fontId="24" fillId="7" borderId="0" xfId="0" applyNumberFormat="1" applyFont="1" applyFill="1" applyAlignment="1">
      <alignment horizontal="right"/>
    </xf>
    <xf numFmtId="0" fontId="34" fillId="7" borderId="0" xfId="0" applyFont="1" applyFill="1" applyAlignment="1">
      <alignment horizontal="center"/>
    </xf>
    <xf numFmtId="0" fontId="34" fillId="7" borderId="0" xfId="0" applyFont="1" applyFill="1" applyAlignment="1">
      <alignment horizontal="center" vertical="center"/>
    </xf>
    <xf numFmtId="0" fontId="34" fillId="0" borderId="0" xfId="0" applyFont="1"/>
    <xf numFmtId="165" fontId="24" fillId="0" borderId="0" xfId="0" applyNumberFormat="1" applyFont="1" applyAlignment="1">
      <alignment horizontal="righ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8" borderId="0" xfId="0" applyFont="1" applyFill="1"/>
    <xf numFmtId="165" fontId="24" fillId="8" borderId="0" xfId="0" applyNumberFormat="1" applyFont="1" applyFill="1" applyAlignment="1">
      <alignment horizontal="right"/>
    </xf>
    <xf numFmtId="0" fontId="34" fillId="8" borderId="0" xfId="0" applyFont="1" applyFill="1" applyAlignment="1">
      <alignment horizontal="center"/>
    </xf>
    <xf numFmtId="0" fontId="34" fillId="8" borderId="0" xfId="0" applyFont="1" applyFill="1" applyAlignment="1">
      <alignment horizontal="center" vertical="center"/>
    </xf>
    <xf numFmtId="0" fontId="22" fillId="0" borderId="4" xfId="0" applyFont="1" applyBorder="1"/>
    <xf numFmtId="0" fontId="36" fillId="0" borderId="0" xfId="0" applyFont="1"/>
    <xf numFmtId="0" fontId="2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6" borderId="0" xfId="0" applyFont="1" applyFill="1"/>
    <xf numFmtId="0" fontId="39" fillId="6" borderId="0" xfId="0" applyFont="1" applyFill="1" applyAlignment="1">
      <alignment horizontal="left"/>
    </xf>
    <xf numFmtId="0" fontId="39" fillId="6" borderId="0" xfId="0" applyFont="1" applyFill="1" applyAlignment="1">
      <alignment horizontal="right"/>
    </xf>
    <xf numFmtId="0" fontId="40" fillId="6" borderId="0" xfId="0" applyFont="1" applyFill="1"/>
    <xf numFmtId="0" fontId="39" fillId="6" borderId="0" xfId="0" applyFont="1" applyFill="1" applyAlignment="1">
      <alignment horizontal="center"/>
    </xf>
    <xf numFmtId="0" fontId="39" fillId="6" borderId="1" xfId="0" applyFont="1" applyFill="1" applyBorder="1"/>
    <xf numFmtId="0" fontId="24" fillId="7" borderId="0" xfId="0" applyFont="1" applyFill="1" applyAlignment="1">
      <alignment horizontal="left"/>
    </xf>
    <xf numFmtId="44" fontId="24" fillId="7" borderId="0" xfId="1" applyFont="1" applyFill="1"/>
    <xf numFmtId="0" fontId="24" fillId="7" borderId="0" xfId="0" applyFont="1" applyFill="1"/>
    <xf numFmtId="0" fontId="41" fillId="7" borderId="0" xfId="0" applyFont="1" applyFill="1"/>
    <xf numFmtId="0" fontId="22" fillId="0" borderId="0" xfId="0" applyFont="1" applyAlignment="1">
      <alignment horizontal="left"/>
    </xf>
    <xf numFmtId="44" fontId="22" fillId="0" borderId="0" xfId="1" applyFont="1"/>
    <xf numFmtId="0" fontId="24" fillId="0" borderId="0" xfId="0" applyFont="1" applyAlignment="1">
      <alignment horizontal="left"/>
    </xf>
    <xf numFmtId="39" fontId="24" fillId="0" borderId="0" xfId="0" applyNumberFormat="1" applyFont="1"/>
    <xf numFmtId="0" fontId="41" fillId="0" borderId="0" xfId="0" applyFont="1"/>
    <xf numFmtId="39" fontId="24" fillId="7" borderId="0" xfId="0" applyNumberFormat="1" applyFont="1" applyFill="1"/>
    <xf numFmtId="0" fontId="36" fillId="0" borderId="1" xfId="0" applyFont="1" applyBorder="1"/>
    <xf numFmtId="167" fontId="21" fillId="0" borderId="0" xfId="0" applyNumberFormat="1" applyFont="1" applyAlignment="1">
      <alignment horizontal="left"/>
    </xf>
    <xf numFmtId="167" fontId="33" fillId="6" borderId="1" xfId="0" applyNumberFormat="1" applyFont="1" applyFill="1" applyBorder="1" applyAlignment="1">
      <alignment horizontal="right"/>
    </xf>
    <xf numFmtId="164" fontId="33" fillId="6" borderId="2" xfId="0" applyNumberFormat="1" applyFont="1" applyFill="1" applyBorder="1" applyAlignment="1">
      <alignment horizontal="center"/>
    </xf>
    <xf numFmtId="0" fontId="31" fillId="0" borderId="0" xfId="0" applyFont="1"/>
    <xf numFmtId="39" fontId="24" fillId="7" borderId="0" xfId="0" applyNumberFormat="1" applyFont="1" applyFill="1" applyAlignment="1">
      <alignment horizontal="right"/>
    </xf>
    <xf numFmtId="0" fontId="24" fillId="7" borderId="0" xfId="0" applyFont="1" applyFill="1" applyAlignment="1">
      <alignment horizontal="center"/>
    </xf>
    <xf numFmtId="39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4" fillId="8" borderId="0" xfId="0" applyFont="1" applyFill="1"/>
    <xf numFmtId="39" fontId="24" fillId="8" borderId="0" xfId="0" applyNumberFormat="1" applyFont="1" applyFill="1" applyAlignment="1">
      <alignment horizontal="right"/>
    </xf>
    <xf numFmtId="0" fontId="24" fillId="8" borderId="0" xfId="0" applyFont="1" applyFill="1" applyAlignment="1">
      <alignment horizontal="center"/>
    </xf>
    <xf numFmtId="7" fontId="24" fillId="0" borderId="0" xfId="0" applyNumberFormat="1" applyFont="1" applyAlignment="1">
      <alignment horizontal="right"/>
    </xf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39" fontId="32" fillId="0" borderId="1" xfId="0" applyNumberFormat="1" applyFont="1" applyBorder="1" applyAlignment="1">
      <alignment horizontal="right"/>
    </xf>
    <xf numFmtId="0" fontId="32" fillId="0" borderId="0" xfId="0" applyFont="1" applyAlignment="1">
      <alignment horizontal="center"/>
    </xf>
    <xf numFmtId="167" fontId="32" fillId="0" borderId="0" xfId="0" applyNumberFormat="1" applyFont="1" applyAlignment="1">
      <alignment horizontal="right"/>
    </xf>
    <xf numFmtId="39" fontId="21" fillId="0" borderId="0" xfId="0" applyNumberFormat="1" applyFont="1"/>
    <xf numFmtId="37" fontId="21" fillId="0" borderId="0" xfId="0" applyNumberFormat="1" applyFont="1"/>
    <xf numFmtId="0" fontId="30" fillId="6" borderId="4" xfId="0" applyFont="1" applyFill="1" applyBorder="1" applyAlignment="1">
      <alignment horizontal="left"/>
    </xf>
    <xf numFmtId="164" fontId="30" fillId="6" borderId="2" xfId="0" applyNumberFormat="1" applyFont="1" applyFill="1" applyBorder="1" applyAlignment="1">
      <alignment horizontal="center"/>
    </xf>
    <xf numFmtId="49" fontId="30" fillId="6" borderId="1" xfId="0" applyNumberFormat="1" applyFont="1" applyFill="1" applyBorder="1" applyAlignment="1">
      <alignment horizontal="left"/>
    </xf>
    <xf numFmtId="39" fontId="30" fillId="6" borderId="1" xfId="0" applyNumberFormat="1" applyFont="1" applyFill="1" applyBorder="1" applyAlignment="1">
      <alignment horizontal="right"/>
    </xf>
    <xf numFmtId="37" fontId="30" fillId="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/>
    </xf>
    <xf numFmtId="168" fontId="22" fillId="7" borderId="0" xfId="3" applyNumberFormat="1" applyFont="1" applyFill="1"/>
    <xf numFmtId="0" fontId="42" fillId="7" borderId="0" xfId="0" applyFont="1" applyFill="1"/>
    <xf numFmtId="0" fontId="42" fillId="0" borderId="0" xfId="0" applyFont="1"/>
    <xf numFmtId="168" fontId="22" fillId="0" borderId="0" xfId="3" applyNumberFormat="1" applyFont="1"/>
    <xf numFmtId="168" fontId="22" fillId="8" borderId="0" xfId="3" applyNumberFormat="1" applyFont="1" applyFill="1"/>
    <xf numFmtId="0" fontId="42" fillId="8" borderId="0" xfId="0" applyFont="1" applyFill="1"/>
    <xf numFmtId="5" fontId="22" fillId="0" borderId="0" xfId="0" applyNumberFormat="1" applyFont="1"/>
    <xf numFmtId="0" fontId="31" fillId="0" borderId="1" xfId="0" applyFont="1" applyBorder="1" applyAlignment="1">
      <alignment horizontal="left"/>
    </xf>
    <xf numFmtId="39" fontId="31" fillId="0" borderId="1" xfId="0" applyNumberFormat="1" applyFont="1" applyBorder="1"/>
    <xf numFmtId="0" fontId="31" fillId="0" borderId="1" xfId="0" applyFont="1" applyBorder="1" applyAlignment="1">
      <alignment horizontal="center"/>
    </xf>
    <xf numFmtId="37" fontId="31" fillId="0" borderId="1" xfId="0" applyNumberFormat="1" applyFont="1" applyBorder="1"/>
    <xf numFmtId="0" fontId="31" fillId="0" borderId="1" xfId="0" applyFont="1" applyBorder="1"/>
    <xf numFmtId="37" fontId="42" fillId="0" borderId="0" xfId="0" applyNumberFormat="1" applyFont="1"/>
    <xf numFmtId="0" fontId="37" fillId="0" borderId="0" xfId="0" applyFont="1"/>
    <xf numFmtId="0" fontId="37" fillId="0" borderId="1" xfId="0" applyFont="1" applyBorder="1"/>
    <xf numFmtId="0" fontId="33" fillId="6" borderId="6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33" fillId="6" borderId="7" xfId="0" applyFont="1" applyFill="1" applyBorder="1" applyAlignment="1">
      <alignment horizontal="center"/>
    </xf>
    <xf numFmtId="0" fontId="33" fillId="6" borderId="8" xfId="0" applyFont="1" applyFill="1" applyBorder="1" applyAlignment="1">
      <alignment horizontal="center"/>
    </xf>
    <xf numFmtId="169" fontId="24" fillId="0" borderId="0" xfId="0" applyNumberFormat="1" applyFont="1"/>
    <xf numFmtId="2" fontId="24" fillId="7" borderId="0" xfId="0" applyNumberFormat="1" applyFont="1" applyFill="1"/>
    <xf numFmtId="2" fontId="24" fillId="0" borderId="0" xfId="0" applyNumberFormat="1" applyFont="1"/>
    <xf numFmtId="167" fontId="21" fillId="0" borderId="0" xfId="0" applyNumberFormat="1" applyFont="1" applyAlignment="1">
      <alignment horizontal="right"/>
    </xf>
    <xf numFmtId="1" fontId="33" fillId="6" borderId="4" xfId="0" applyNumberFormat="1" applyFont="1" applyFill="1" applyBorder="1" applyAlignment="1">
      <alignment horizontal="center"/>
    </xf>
    <xf numFmtId="164" fontId="33" fillId="6" borderId="1" xfId="0" applyNumberFormat="1" applyFont="1" applyFill="1" applyBorder="1" applyAlignment="1">
      <alignment horizontal="center"/>
    </xf>
    <xf numFmtId="3" fontId="24" fillId="7" borderId="0" xfId="0" applyNumberFormat="1" applyFont="1" applyFill="1" applyAlignment="1">
      <alignment horizontal="right"/>
    </xf>
    <xf numFmtId="3" fontId="24" fillId="7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center"/>
    </xf>
    <xf numFmtId="3" fontId="24" fillId="8" borderId="0" xfId="0" applyNumberFormat="1" applyFont="1" applyFill="1" applyAlignment="1">
      <alignment horizontal="right"/>
    </xf>
    <xf numFmtId="3" fontId="24" fillId="8" borderId="0" xfId="0" applyNumberFormat="1" applyFont="1" applyFill="1" applyAlignment="1">
      <alignment horizontal="center"/>
    </xf>
    <xf numFmtId="0" fontId="24" fillId="0" borderId="1" xfId="0" applyFont="1" applyBorder="1"/>
    <xf numFmtId="170" fontId="24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0" fontId="21" fillId="0" borderId="0" xfId="4" applyFont="1" applyAlignment="1">
      <alignment horizontal="left"/>
    </xf>
    <xf numFmtId="0" fontId="27" fillId="0" borderId="0" xfId="4" applyFont="1"/>
    <xf numFmtId="0" fontId="21" fillId="0" borderId="0" xfId="4" applyFont="1" applyAlignment="1">
      <alignment horizontal="left" vertical="top"/>
    </xf>
    <xf numFmtId="0" fontId="32" fillId="0" borderId="0" xfId="4" applyFont="1" applyAlignment="1">
      <alignment horizontal="center"/>
    </xf>
    <xf numFmtId="0" fontId="27" fillId="0" borderId="0" xfId="4" applyFont="1" applyAlignment="1">
      <alignment horizontal="left"/>
    </xf>
    <xf numFmtId="0" fontId="33" fillId="6" borderId="4" xfId="4" applyFont="1" applyFill="1" applyBorder="1"/>
    <xf numFmtId="0" fontId="33" fillId="6" borderId="1" xfId="4" applyFont="1" applyFill="1" applyBorder="1"/>
    <xf numFmtId="0" fontId="34" fillId="7" borderId="0" xfId="4" applyFont="1" applyFill="1"/>
    <xf numFmtId="5" fontId="34" fillId="7" borderId="0" xfId="4" applyNumberFormat="1" applyFont="1" applyFill="1" applyAlignment="1">
      <alignment horizontal="center"/>
    </xf>
    <xf numFmtId="0" fontId="34" fillId="7" borderId="0" xfId="4" applyFont="1" applyFill="1" applyAlignment="1">
      <alignment horizontal="center"/>
    </xf>
    <xf numFmtId="0" fontId="34" fillId="0" borderId="0" xfId="4" applyFont="1"/>
    <xf numFmtId="5" fontId="34" fillId="0" borderId="0" xfId="4" applyNumberFormat="1" applyFont="1" applyAlignment="1">
      <alignment horizontal="center"/>
    </xf>
    <xf numFmtId="0" fontId="34" fillId="0" borderId="0" xfId="4" applyFont="1" applyAlignment="1">
      <alignment horizontal="center"/>
    </xf>
    <xf numFmtId="0" fontId="34" fillId="8" borderId="0" xfId="4" applyFont="1" applyFill="1"/>
    <xf numFmtId="5" fontId="34" fillId="8" borderId="0" xfId="4" applyNumberFormat="1" applyFont="1" applyFill="1" applyAlignment="1">
      <alignment horizontal="center"/>
    </xf>
    <xf numFmtId="0" fontId="34" fillId="8" borderId="0" xfId="4" applyFont="1" applyFill="1" applyAlignment="1">
      <alignment horizontal="center"/>
    </xf>
    <xf numFmtId="0" fontId="22" fillId="0" borderId="0" xfId="4" applyFont="1"/>
    <xf numFmtId="0" fontId="35" fillId="0" borderId="0" xfId="4" applyFont="1"/>
    <xf numFmtId="0" fontId="22" fillId="0" borderId="1" xfId="4" applyFont="1" applyBorder="1"/>
    <xf numFmtId="0" fontId="39" fillId="6" borderId="4" xfId="0" applyFont="1" applyFill="1" applyBorder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5" fontId="24" fillId="7" borderId="0" xfId="0" applyNumberFormat="1" applyFont="1" applyFill="1"/>
    <xf numFmtId="37" fontId="24" fillId="0" borderId="0" xfId="0" applyNumberFormat="1" applyFont="1"/>
    <xf numFmtId="37" fontId="24" fillId="7" borderId="0" xfId="0" applyNumberFormat="1" applyFont="1" applyFill="1"/>
    <xf numFmtId="37" fontId="24" fillId="7" borderId="0" xfId="0" applyNumberFormat="1" applyFont="1" applyFill="1" applyAlignment="1">
      <alignment horizontal="center"/>
    </xf>
    <xf numFmtId="37" fontId="24" fillId="0" borderId="0" xfId="0" applyNumberFormat="1" applyFont="1" applyAlignment="1">
      <alignment horizontal="center"/>
    </xf>
    <xf numFmtId="37" fontId="24" fillId="8" borderId="0" xfId="0" applyNumberFormat="1" applyFont="1" applyFill="1"/>
    <xf numFmtId="37" fontId="24" fillId="8" borderId="0" xfId="0" applyNumberFormat="1" applyFont="1" applyFill="1" applyAlignment="1">
      <alignment horizontal="center"/>
    </xf>
    <xf numFmtId="5" fontId="24" fillId="0" borderId="1" xfId="0" applyNumberFormat="1" applyFont="1" applyBorder="1"/>
    <xf numFmtId="37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44" fillId="0" borderId="0" xfId="0" applyFont="1"/>
    <xf numFmtId="0" fontId="30" fillId="6" borderId="4" xfId="0" applyFont="1" applyFill="1" applyBorder="1"/>
    <xf numFmtId="165" fontId="22" fillId="3" borderId="0" xfId="0" applyNumberFormat="1" applyFont="1" applyFill="1" applyAlignment="1">
      <alignment horizontal="left"/>
    </xf>
    <xf numFmtId="37" fontId="35" fillId="3" borderId="0" xfId="0" quotePrefix="1" applyNumberFormat="1" applyFont="1" applyFill="1" applyAlignment="1">
      <alignment horizontal="right"/>
    </xf>
    <xf numFmtId="37" fontId="35" fillId="3" borderId="0" xfId="0" quotePrefix="1" applyNumberFormat="1" applyFont="1" applyFill="1" applyAlignment="1">
      <alignment horizontal="center"/>
    </xf>
    <xf numFmtId="170" fontId="35" fillId="2" borderId="0" xfId="0" applyNumberFormat="1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37" fontId="35" fillId="7" borderId="0" xfId="0" quotePrefix="1" applyNumberFormat="1" applyFont="1" applyFill="1" applyAlignment="1">
      <alignment horizontal="right"/>
    </xf>
    <xf numFmtId="0" fontId="35" fillId="7" borderId="0" xfId="0" applyFont="1" applyFill="1"/>
    <xf numFmtId="37" fontId="35" fillId="7" borderId="0" xfId="0" quotePrefix="1" applyNumberFormat="1" applyFont="1" applyFill="1" applyAlignment="1">
      <alignment horizontal="center"/>
    </xf>
    <xf numFmtId="0" fontId="35" fillId="7" borderId="0" xfId="0" applyFont="1" applyFill="1" applyAlignment="1">
      <alignment horizontal="center"/>
    </xf>
    <xf numFmtId="37" fontId="35" fillId="0" borderId="0" xfId="0" quotePrefix="1" applyNumberFormat="1" applyFont="1" applyAlignment="1">
      <alignment horizontal="right"/>
    </xf>
    <xf numFmtId="37" fontId="35" fillId="0" borderId="0" xfId="0" quotePrefix="1" applyNumberFormat="1" applyFont="1" applyAlignment="1">
      <alignment horizontal="center"/>
    </xf>
    <xf numFmtId="0" fontId="35" fillId="0" borderId="0" xfId="0" applyFont="1" applyAlignment="1">
      <alignment horizontal="center"/>
    </xf>
    <xf numFmtId="3" fontId="31" fillId="0" borderId="0" xfId="0" applyNumberFormat="1" applyFont="1"/>
    <xf numFmtId="0" fontId="31" fillId="0" borderId="0" xfId="0" applyFont="1" applyAlignment="1">
      <alignment horizontal="center"/>
    </xf>
    <xf numFmtId="6" fontId="31" fillId="0" borderId="0" xfId="0" applyNumberFormat="1" applyFont="1"/>
    <xf numFmtId="0" fontId="44" fillId="0" borderId="4" xfId="0" applyFont="1" applyBorder="1"/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24" fillId="4" borderId="0" xfId="0" applyFont="1" applyFill="1"/>
    <xf numFmtId="9" fontId="24" fillId="4" borderId="0" xfId="0" applyNumberFormat="1" applyFont="1" applyFill="1"/>
    <xf numFmtId="9" fontId="24" fillId="4" borderId="0" xfId="0" applyNumberFormat="1" applyFont="1" applyFill="1" applyAlignment="1">
      <alignment horizontal="center"/>
    </xf>
    <xf numFmtId="9" fontId="22" fillId="0" borderId="0" xfId="0" applyNumberFormat="1" applyFont="1"/>
    <xf numFmtId="9" fontId="24" fillId="7" borderId="0" xfId="0" applyNumberFormat="1" applyFont="1" applyFill="1" applyAlignment="1">
      <alignment horizontal="right"/>
    </xf>
    <xf numFmtId="9" fontId="24" fillId="7" borderId="0" xfId="0" applyNumberFormat="1" applyFont="1" applyFill="1"/>
    <xf numFmtId="9" fontId="24" fillId="0" borderId="0" xfId="0" applyNumberFormat="1" applyFont="1"/>
    <xf numFmtId="9" fontId="24" fillId="0" borderId="0" xfId="0" applyNumberFormat="1" applyFont="1" applyAlignment="1">
      <alignment horizontal="right"/>
    </xf>
    <xf numFmtId="171" fontId="35" fillId="0" borderId="1" xfId="0" applyNumberFormat="1" applyFont="1" applyBorder="1"/>
    <xf numFmtId="0" fontId="22" fillId="0" borderId="0" xfId="0" applyFont="1" applyAlignment="1">
      <alignment horizontal="center" vertical="center"/>
    </xf>
    <xf numFmtId="171" fontId="45" fillId="0" borderId="0" xfId="0" applyNumberFormat="1" applyFont="1"/>
    <xf numFmtId="10" fontId="45" fillId="0" borderId="0" xfId="0" applyNumberFormat="1" applyFont="1"/>
    <xf numFmtId="10" fontId="45" fillId="0" borderId="0" xfId="0" applyNumberFormat="1" applyFont="1" applyAlignment="1">
      <alignment horizontal="left"/>
    </xf>
    <xf numFmtId="0" fontId="45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6" borderId="8" xfId="0" applyFont="1" applyFill="1" applyBorder="1" applyAlignment="1">
      <alignment vertical="center"/>
    </xf>
    <xf numFmtId="0" fontId="47" fillId="6" borderId="8" xfId="0" applyFont="1" applyFill="1" applyBorder="1" applyAlignment="1">
      <alignment horizontal="center" vertical="center" wrapText="1"/>
    </xf>
    <xf numFmtId="0" fontId="24" fillId="7" borderId="7" xfId="5" applyFont="1" applyFill="1" applyBorder="1" applyAlignment="1">
      <alignment vertical="top" wrapText="1"/>
    </xf>
    <xf numFmtId="174" fontId="48" fillId="7" borderId="7" xfId="9" applyNumberFormat="1" applyFont="1" applyFill="1" applyBorder="1" applyAlignment="1">
      <alignment horizontal="center" vertical="top" wrapText="1"/>
    </xf>
    <xf numFmtId="172" fontId="48" fillId="7" borderId="7" xfId="0" applyNumberFormat="1" applyFont="1" applyFill="1" applyBorder="1" applyAlignment="1">
      <alignment horizontal="center" vertical="top" wrapText="1"/>
    </xf>
    <xf numFmtId="174" fontId="24" fillId="7" borderId="8" xfId="0" applyNumberFormat="1" applyFont="1" applyFill="1" applyBorder="1" applyAlignment="1">
      <alignment horizontal="center"/>
    </xf>
    <xf numFmtId="166" fontId="49" fillId="0" borderId="0" xfId="42" applyNumberFormat="1" applyFont="1" applyAlignment="1">
      <alignment horizontal="right" vertical="center" wrapText="1"/>
    </xf>
    <xf numFmtId="0" fontId="48" fillId="5" borderId="8" xfId="5" applyFont="1" applyFill="1" applyBorder="1" applyAlignment="1">
      <alignment vertical="top" wrapText="1"/>
    </xf>
    <xf numFmtId="174" fontId="24" fillId="0" borderId="8" xfId="0" applyNumberFormat="1" applyFont="1" applyBorder="1" applyAlignment="1">
      <alignment horizontal="center"/>
    </xf>
    <xf numFmtId="172" fontId="48" fillId="0" borderId="8" xfId="0" applyNumberFormat="1" applyFont="1" applyBorder="1" applyAlignment="1">
      <alignment horizontal="center" vertical="top" wrapText="1"/>
    </xf>
    <xf numFmtId="0" fontId="24" fillId="8" borderId="7" xfId="5" applyFont="1" applyFill="1" applyBorder="1" applyAlignment="1">
      <alignment vertical="top" wrapText="1"/>
    </xf>
    <xf numFmtId="174" fontId="48" fillId="8" borderId="7" xfId="9" applyNumberFormat="1" applyFont="1" applyFill="1" applyBorder="1" applyAlignment="1">
      <alignment horizontal="center" vertical="top" wrapText="1"/>
    </xf>
    <xf numFmtId="172" fontId="48" fillId="8" borderId="7" xfId="0" applyNumberFormat="1" applyFont="1" applyFill="1" applyBorder="1" applyAlignment="1">
      <alignment horizontal="center" vertical="top" wrapText="1"/>
    </xf>
    <xf numFmtId="174" fontId="24" fillId="8" borderId="8" xfId="0" applyNumberFormat="1" applyFont="1" applyFill="1" applyBorder="1" applyAlignment="1">
      <alignment horizontal="center"/>
    </xf>
    <xf numFmtId="0" fontId="50" fillId="0" borderId="0" xfId="12" applyFont="1"/>
    <xf numFmtId="0" fontId="51" fillId="0" borderId="0" xfId="12" applyFont="1" applyAlignment="1">
      <alignment horizontal="left"/>
    </xf>
    <xf numFmtId="0" fontId="21" fillId="0" borderId="0" xfId="18" applyFont="1" applyAlignment="1">
      <alignment horizontal="left"/>
    </xf>
    <xf numFmtId="10" fontId="21" fillId="0" borderId="0" xfId="18" applyNumberFormat="1" applyFont="1" applyAlignment="1">
      <alignment horizontal="left"/>
    </xf>
    <xf numFmtId="0" fontId="34" fillId="0" borderId="0" xfId="18" applyFont="1"/>
    <xf numFmtId="0" fontId="21" fillId="0" borderId="0" xfId="0" applyFont="1" applyAlignment="1">
      <alignment horizontal="left" wrapText="1"/>
    </xf>
    <xf numFmtId="0" fontId="32" fillId="0" borderId="0" xfId="0" applyFont="1" applyAlignment="1">
      <alignment wrapText="1"/>
    </xf>
    <xf numFmtId="0" fontId="34" fillId="0" borderId="0" xfId="17" applyFont="1"/>
    <xf numFmtId="0" fontId="32" fillId="0" borderId="0" xfId="0" applyFont="1" applyAlignment="1">
      <alignment horizontal="center" wrapText="1"/>
    </xf>
    <xf numFmtId="10" fontId="29" fillId="0" borderId="0" xfId="17" applyNumberFormat="1" applyFont="1" applyAlignment="1">
      <alignment horizontal="left"/>
    </xf>
    <xf numFmtId="0" fontId="33" fillId="6" borderId="8" xfId="17" applyFont="1" applyFill="1" applyBorder="1" applyAlignment="1">
      <alignment horizontal="center"/>
    </xf>
    <xf numFmtId="10" fontId="52" fillId="6" borderId="8" xfId="17" applyNumberFormat="1" applyFont="1" applyFill="1" applyBorder="1" applyAlignment="1">
      <alignment horizontal="center"/>
    </xf>
    <xf numFmtId="0" fontId="34" fillId="7" borderId="0" xfId="18" applyFont="1" applyFill="1"/>
    <xf numFmtId="10" fontId="34" fillId="7" borderId="0" xfId="18" applyNumberFormat="1" applyFont="1" applyFill="1" applyAlignment="1">
      <alignment horizontal="center"/>
    </xf>
    <xf numFmtId="10" fontId="34" fillId="0" borderId="0" xfId="18" applyNumberFormat="1" applyFont="1" applyAlignment="1">
      <alignment horizontal="center"/>
    </xf>
    <xf numFmtId="0" fontId="34" fillId="8" borderId="0" xfId="18" applyFont="1" applyFill="1"/>
    <xf numFmtId="10" fontId="34" fillId="8" borderId="0" xfId="18" applyNumberFormat="1" applyFont="1" applyFill="1" applyAlignment="1">
      <alignment horizontal="center"/>
    </xf>
    <xf numFmtId="0" fontId="21" fillId="0" borderId="0" xfId="17" applyFont="1" applyAlignment="1">
      <alignment vertical="center" wrapText="1"/>
    </xf>
    <xf numFmtId="0" fontId="53" fillId="0" borderId="0" xfId="17" applyFont="1" applyAlignment="1">
      <alignment horizontal="right" vertical="center" wrapText="1"/>
    </xf>
    <xf numFmtId="0" fontId="54" fillId="0" borderId="0" xfId="17" applyFont="1" applyAlignment="1">
      <alignment horizontal="right" vertical="center" wrapText="1"/>
    </xf>
    <xf numFmtId="0" fontId="29" fillId="0" borderId="0" xfId="17" applyFont="1" applyAlignment="1">
      <alignment horizontal="left" vertical="center"/>
    </xf>
    <xf numFmtId="0" fontId="48" fillId="7" borderId="0" xfId="17" applyFont="1" applyFill="1" applyAlignment="1">
      <alignment horizontal="left" vertical="center" wrapText="1"/>
    </xf>
    <xf numFmtId="174" fontId="48" fillId="7" borderId="0" xfId="17" applyNumberFormat="1" applyFont="1" applyFill="1" applyAlignment="1">
      <alignment horizontal="right" vertical="center" wrapText="1"/>
    </xf>
    <xf numFmtId="166" fontId="22" fillId="0" borderId="0" xfId="0" applyNumberFormat="1" applyFont="1"/>
    <xf numFmtId="0" fontId="48" fillId="0" borderId="0" xfId="17" applyFont="1" applyAlignment="1">
      <alignment horizontal="left" vertical="center" wrapText="1"/>
    </xf>
    <xf numFmtId="174" fontId="48" fillId="0" borderId="0" xfId="17" applyNumberFormat="1" applyFont="1" applyAlignment="1">
      <alignment horizontal="right" vertical="center" wrapText="1"/>
    </xf>
    <xf numFmtId="0" fontId="48" fillId="8" borderId="0" xfId="17" applyFont="1" applyFill="1" applyAlignment="1">
      <alignment horizontal="left" vertical="center" wrapText="1"/>
    </xf>
    <xf numFmtId="174" fontId="48" fillId="8" borderId="0" xfId="17" applyNumberFormat="1" applyFont="1" applyFill="1" applyAlignment="1">
      <alignment horizontal="right" vertical="center" wrapText="1"/>
    </xf>
    <xf numFmtId="0" fontId="53" fillId="0" borderId="0" xfId="17" applyFont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3" fillId="6" borderId="11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174" fontId="24" fillId="7" borderId="0" xfId="0" applyNumberFormat="1" applyFont="1" applyFill="1" applyAlignment="1">
      <alignment horizontal="center"/>
    </xf>
    <xf numFmtId="174" fontId="24" fillId="0" borderId="0" xfId="0" applyNumberFormat="1" applyFont="1" applyAlignment="1">
      <alignment horizontal="center"/>
    </xf>
    <xf numFmtId="174" fontId="24" fillId="8" borderId="0" xfId="0" applyNumberFormat="1" applyFont="1" applyFill="1" applyAlignment="1">
      <alignment horizontal="center"/>
    </xf>
    <xf numFmtId="2" fontId="42" fillId="0" borderId="0" xfId="0" applyNumberFormat="1" applyFont="1" applyAlignment="1">
      <alignment horizontal="center"/>
    </xf>
    <xf numFmtId="171" fontId="42" fillId="0" borderId="0" xfId="11" applyNumberFormat="1" applyFont="1" applyAlignment="1">
      <alignment horizontal="right"/>
    </xf>
    <xf numFmtId="1" fontId="42" fillId="0" borderId="0" xfId="11" applyNumberFormat="1" applyFont="1"/>
    <xf numFmtId="171" fontId="42" fillId="0" borderId="0" xfId="11" applyNumberFormat="1" applyFont="1"/>
    <xf numFmtId="1" fontId="42" fillId="0" borderId="0" xfId="11" applyNumberFormat="1" applyFont="1" applyAlignment="1">
      <alignment horizontal="center"/>
    </xf>
    <xf numFmtId="0" fontId="42" fillId="0" borderId="0" xfId="11" applyFont="1"/>
    <xf numFmtId="0" fontId="42" fillId="0" borderId="0" xfId="11" applyFont="1" applyAlignment="1">
      <alignment horizontal="center"/>
    </xf>
    <xf numFmtId="0" fontId="42" fillId="0" borderId="0" xfId="0" applyFont="1" applyAlignment="1">
      <alignment horizontal="center"/>
    </xf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39" fontId="33" fillId="6" borderId="2" xfId="0" applyNumberFormat="1" applyFont="1" applyFill="1" applyBorder="1" applyAlignment="1">
      <alignment horizontal="right"/>
    </xf>
    <xf numFmtId="2" fontId="33" fillId="6" borderId="2" xfId="0" applyNumberFormat="1" applyFont="1" applyFill="1" applyBorder="1"/>
    <xf numFmtId="2" fontId="33" fillId="6" borderId="2" xfId="0" applyNumberFormat="1" applyFont="1" applyFill="1" applyBorder="1" applyAlignment="1">
      <alignment horizontal="center"/>
    </xf>
    <xf numFmtId="39" fontId="33" fillId="6" borderId="4" xfId="0" applyNumberFormat="1" applyFont="1" applyFill="1" applyBorder="1"/>
    <xf numFmtId="0" fontId="33" fillId="6" borderId="2" xfId="0" applyFont="1" applyFill="1" applyBorder="1" applyAlignment="1">
      <alignment horizontal="center"/>
    </xf>
    <xf numFmtId="164" fontId="33" fillId="6" borderId="1" xfId="0" applyNumberFormat="1" applyFont="1" applyFill="1" applyBorder="1"/>
    <xf numFmtId="173" fontId="24" fillId="0" borderId="0" xfId="2" applyNumberFormat="1" applyFont="1" applyFill="1" applyAlignment="1">
      <alignment horizontal="right"/>
    </xf>
    <xf numFmtId="7" fontId="24" fillId="0" borderId="0" xfId="0" applyNumberFormat="1" applyFont="1"/>
    <xf numFmtId="10" fontId="31" fillId="0" borderId="0" xfId="0" applyNumberFormat="1" applyFont="1"/>
    <xf numFmtId="173" fontId="31" fillId="0" borderId="0" xfId="0" applyNumberFormat="1" applyFont="1"/>
    <xf numFmtId="173" fontId="24" fillId="7" borderId="0" xfId="2" applyNumberFormat="1" applyFont="1" applyFill="1" applyAlignment="1">
      <alignment horizontal="right"/>
    </xf>
    <xf numFmtId="7" fontId="24" fillId="7" borderId="0" xfId="0" applyNumberFormat="1" applyFont="1" applyFill="1"/>
    <xf numFmtId="173" fontId="24" fillId="8" borderId="0" xfId="2" applyNumberFormat="1" applyFont="1" applyFill="1" applyAlignment="1">
      <alignment horizontal="right"/>
    </xf>
    <xf numFmtId="7" fontId="24" fillId="8" borderId="0" xfId="0" applyNumberFormat="1" applyFont="1" applyFill="1"/>
    <xf numFmtId="0" fontId="2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39" fontId="30" fillId="6" borderId="2" xfId="0" applyNumberFormat="1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33" fillId="6" borderId="3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0" fontId="40" fillId="6" borderId="0" xfId="0" applyFont="1" applyFill="1" applyAlignment="1">
      <alignment horizontal="right"/>
    </xf>
    <xf numFmtId="0" fontId="39" fillId="6" borderId="0" xfId="0" applyFont="1" applyFill="1" applyAlignment="1">
      <alignment horizontal="right"/>
    </xf>
    <xf numFmtId="0" fontId="40" fillId="6" borderId="0" xfId="0" applyFont="1" applyFill="1" applyAlignment="1">
      <alignment horizontal="center"/>
    </xf>
    <xf numFmtId="0" fontId="39" fillId="6" borderId="0" xfId="0" applyFont="1" applyFill="1" applyAlignment="1">
      <alignment horizontal="center"/>
    </xf>
    <xf numFmtId="1" fontId="33" fillId="6" borderId="1" xfId="0" applyNumberFormat="1" applyFont="1" applyFill="1" applyBorder="1" applyAlignment="1">
      <alignment horizontal="center"/>
    </xf>
    <xf numFmtId="1" fontId="33" fillId="6" borderId="0" xfId="0" applyNumberFormat="1" applyFont="1" applyFill="1" applyAlignment="1">
      <alignment horizontal="center"/>
    </xf>
    <xf numFmtId="164" fontId="30" fillId="6" borderId="2" xfId="0" applyNumberFormat="1" applyFont="1" applyFill="1" applyBorder="1" applyAlignment="1">
      <alignment horizontal="center"/>
    </xf>
    <xf numFmtId="0" fontId="21" fillId="0" borderId="0" xfId="0" applyFont="1"/>
    <xf numFmtId="0" fontId="29" fillId="0" borderId="0" xfId="0" applyFont="1"/>
    <xf numFmtId="0" fontId="22" fillId="0" borderId="1" xfId="0" applyFont="1" applyBorder="1" applyAlignment="1">
      <alignment horizontal="center"/>
    </xf>
    <xf numFmtId="0" fontId="33" fillId="6" borderId="3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1" fontId="33" fillId="6" borderId="2" xfId="0" applyNumberFormat="1" applyFont="1" applyFill="1" applyBorder="1" applyAlignment="1">
      <alignment horizontal="center"/>
    </xf>
    <xf numFmtId="1" fontId="33" fillId="6" borderId="4" xfId="0" applyNumberFormat="1" applyFont="1" applyFill="1" applyBorder="1" applyAlignment="1">
      <alignment horizontal="center"/>
    </xf>
    <xf numFmtId="0" fontId="29" fillId="0" borderId="0" xfId="4" applyFont="1" applyAlignment="1">
      <alignment horizontal="left"/>
    </xf>
    <xf numFmtId="0" fontId="21" fillId="0" borderId="0" xfId="4" applyFont="1" applyAlignment="1">
      <alignment horizontal="left" vertical="top"/>
    </xf>
    <xf numFmtId="0" fontId="33" fillId="6" borderId="4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/>
    </xf>
    <xf numFmtId="0" fontId="43" fillId="6" borderId="0" xfId="0" applyFont="1" applyFill="1" applyAlignment="1">
      <alignment horizontal="center"/>
    </xf>
    <xf numFmtId="0" fontId="30" fillId="6" borderId="1" xfId="0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30" fillId="6" borderId="4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3" fillId="6" borderId="8" xfId="17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54" fillId="0" borderId="0" xfId="17" applyFont="1" applyAlignment="1">
      <alignment horizontal="center" vertical="center" wrapText="1"/>
    </xf>
    <xf numFmtId="0" fontId="33" fillId="6" borderId="8" xfId="17" applyFont="1" applyFill="1" applyBorder="1" applyAlignment="1">
      <alignment horizontal="center" vertical="center" wrapText="1"/>
    </xf>
    <xf numFmtId="0" fontId="43" fillId="6" borderId="9" xfId="0" applyFont="1" applyFill="1" applyBorder="1" applyAlignment="1">
      <alignment horizontal="center"/>
    </xf>
    <xf numFmtId="0" fontId="43" fillId="6" borderId="4" xfId="0" applyFont="1" applyFill="1" applyBorder="1" applyAlignment="1">
      <alignment horizontal="center"/>
    </xf>
    <xf numFmtId="0" fontId="43" fillId="6" borderId="10" xfId="0" applyFont="1" applyFill="1" applyBorder="1" applyAlignment="1">
      <alignment horizontal="center"/>
    </xf>
  </cellXfs>
  <cellStyles count="45">
    <cellStyle name="Comma 2" xfId="3" xr:uid="{00000000-0005-0000-0000-000000000000}"/>
    <cellStyle name="Comma 5" xfId="22" xr:uid="{00000000-0005-0000-0000-000001000000}"/>
    <cellStyle name="Comma 5 2" xfId="39" xr:uid="{00000000-0005-0000-0000-000002000000}"/>
    <cellStyle name="Currency" xfId="1" builtinId="4"/>
    <cellStyle name="Currency 2" xfId="13" xr:uid="{00000000-0005-0000-0000-000004000000}"/>
    <cellStyle name="Currency 2 2" xfId="32" xr:uid="{00000000-0005-0000-0000-000005000000}"/>
    <cellStyle name="Currency 3" xfId="28" xr:uid="{00000000-0005-0000-0000-000006000000}"/>
    <cellStyle name="Currency 3 2" xfId="43" xr:uid="{E224F377-6DD2-4F32-8867-A7BC390D3EFA}"/>
    <cellStyle name="Hyperlink" xfId="12" builtinId="8"/>
    <cellStyle name="Normal" xfId="0" builtinId="0"/>
    <cellStyle name="Normal 10" xfId="20" xr:uid="{00000000-0005-0000-0000-000009000000}"/>
    <cellStyle name="Normal 11" xfId="40" xr:uid="{00000000-0005-0000-0000-00000A000000}"/>
    <cellStyle name="Normal 2" xfId="6" xr:uid="{00000000-0005-0000-0000-00000B000000}"/>
    <cellStyle name="Normal 2 2" xfId="9" xr:uid="{00000000-0005-0000-0000-00000C000000}"/>
    <cellStyle name="Normal 2 2 2" xfId="23" xr:uid="{00000000-0005-0000-0000-00000D000000}"/>
    <cellStyle name="Normal 2 3" xfId="21" xr:uid="{00000000-0005-0000-0000-00000E000000}"/>
    <cellStyle name="Normal 2 4" xfId="41" xr:uid="{00000000-0005-0000-0000-00000F000000}"/>
    <cellStyle name="Normal 3" xfId="4" xr:uid="{00000000-0005-0000-0000-000010000000}"/>
    <cellStyle name="Normal 3 2" xfId="5" xr:uid="{00000000-0005-0000-0000-000011000000}"/>
    <cellStyle name="Normal 3 5" xfId="24" xr:uid="{00000000-0005-0000-0000-000012000000}"/>
    <cellStyle name="Normal 4" xfId="7" xr:uid="{00000000-0005-0000-0000-000013000000}"/>
    <cellStyle name="Normal 4 2" xfId="15" xr:uid="{00000000-0005-0000-0000-000014000000}"/>
    <cellStyle name="Normal 4 2 2" xfId="34" xr:uid="{00000000-0005-0000-0000-000015000000}"/>
    <cellStyle name="Normal 4 3" xfId="17" xr:uid="{00000000-0005-0000-0000-000016000000}"/>
    <cellStyle name="Normal 4 3 2" xfId="36" xr:uid="{00000000-0005-0000-0000-000017000000}"/>
    <cellStyle name="Normal 4 4" xfId="30" xr:uid="{00000000-0005-0000-0000-000018000000}"/>
    <cellStyle name="Normal 5" xfId="8" xr:uid="{00000000-0005-0000-0000-000019000000}"/>
    <cellStyle name="Normal 5 2" xfId="31" xr:uid="{00000000-0005-0000-0000-00001A000000}"/>
    <cellStyle name="Normal 6" xfId="11" xr:uid="{00000000-0005-0000-0000-00001B000000}"/>
    <cellStyle name="Normal 6 2" xfId="16" xr:uid="{00000000-0005-0000-0000-00001C000000}"/>
    <cellStyle name="Normal 6 2 2" xfId="35" xr:uid="{00000000-0005-0000-0000-00001D000000}"/>
    <cellStyle name="Normal 6 3" xfId="18" xr:uid="{00000000-0005-0000-0000-00001E000000}"/>
    <cellStyle name="Normal 6 3 2" xfId="37" xr:uid="{00000000-0005-0000-0000-00001F000000}"/>
    <cellStyle name="Normal 7" xfId="10" xr:uid="{00000000-0005-0000-0000-000020000000}"/>
    <cellStyle name="Normal 8" xfId="27" xr:uid="{00000000-0005-0000-0000-000021000000}"/>
    <cellStyle name="Normal 8 2" xfId="42" xr:uid="{11CD39CD-2E8D-426A-98FB-173501FD5B9F}"/>
    <cellStyle name="Normal 9" xfId="25" xr:uid="{00000000-0005-0000-0000-000022000000}"/>
    <cellStyle name="Percent" xfId="2" builtinId="5"/>
    <cellStyle name="Percent 2" xfId="14" xr:uid="{00000000-0005-0000-0000-000024000000}"/>
    <cellStyle name="Percent 2 2" xfId="19" xr:uid="{00000000-0005-0000-0000-000025000000}"/>
    <cellStyle name="Percent 2 2 2" xfId="38" xr:uid="{00000000-0005-0000-0000-000026000000}"/>
    <cellStyle name="Percent 2 3" xfId="33" xr:uid="{00000000-0005-0000-0000-000027000000}"/>
    <cellStyle name="Percent 3" xfId="29" xr:uid="{00000000-0005-0000-0000-000028000000}"/>
    <cellStyle name="Percent 3 2" xfId="44" xr:uid="{1193352C-B041-4D1C-8C53-214E0F1FFFBA}"/>
    <cellStyle name="Percent 4" xfId="26" xr:uid="{00000000-0005-0000-0000-000029000000}"/>
  </cellStyles>
  <dxfs count="0"/>
  <tableStyles count="0" defaultTableStyle="TableStyleMedium2" defaultPivotStyle="PivotStyleLight16"/>
  <colors>
    <mruColors>
      <color rgb="FF174A7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9175100138109"/>
          <c:y val="2.0547288124996392E-2"/>
          <c:w val="0.7489003257627953"/>
          <c:h val="0.9391863552338188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'Table 1'!$A$7:$A$56</c:f>
              <c:strCache>
                <c:ptCount val="50"/>
                <c:pt idx="0">
                  <c:v>New York</c:v>
                </c:pt>
                <c:pt idx="1">
                  <c:v>Hawaii</c:v>
                </c:pt>
                <c:pt idx="2">
                  <c:v>New Mexico</c:v>
                </c:pt>
                <c:pt idx="3">
                  <c:v>North Dakota</c:v>
                </c:pt>
                <c:pt idx="4">
                  <c:v>Vermont</c:v>
                </c:pt>
                <c:pt idx="5">
                  <c:v>California</c:v>
                </c:pt>
                <c:pt idx="6">
                  <c:v>Delaware</c:v>
                </c:pt>
                <c:pt idx="7">
                  <c:v>New Jersey</c:v>
                </c:pt>
                <c:pt idx="8">
                  <c:v>Maine</c:v>
                </c:pt>
                <c:pt idx="9">
                  <c:v>Illinois</c:v>
                </c:pt>
                <c:pt idx="10">
                  <c:v>Minnesota</c:v>
                </c:pt>
                <c:pt idx="11">
                  <c:v>Connecticut</c:v>
                </c:pt>
                <c:pt idx="12">
                  <c:v>Maryland</c:v>
                </c:pt>
                <c:pt idx="13">
                  <c:v>Massachusetts</c:v>
                </c:pt>
                <c:pt idx="14">
                  <c:v>Rhode Island</c:v>
                </c:pt>
                <c:pt idx="15">
                  <c:v>Oregon</c:v>
                </c:pt>
                <c:pt idx="16">
                  <c:v>Iowa</c:v>
                </c:pt>
                <c:pt idx="17">
                  <c:v>West Virginia</c:v>
                </c:pt>
                <c:pt idx="18">
                  <c:v>Utah</c:v>
                </c:pt>
                <c:pt idx="19">
                  <c:v>Kansas</c:v>
                </c:pt>
                <c:pt idx="20">
                  <c:v>Nebraska</c:v>
                </c:pt>
                <c:pt idx="21">
                  <c:v>Alaska</c:v>
                </c:pt>
                <c:pt idx="22">
                  <c:v>Pennsylvania</c:v>
                </c:pt>
                <c:pt idx="23">
                  <c:v>Nevada</c:v>
                </c:pt>
                <c:pt idx="24">
                  <c:v>Virginia</c:v>
                </c:pt>
                <c:pt idx="25">
                  <c:v>Colorado</c:v>
                </c:pt>
                <c:pt idx="26">
                  <c:v>Mississippi</c:v>
                </c:pt>
                <c:pt idx="27">
                  <c:v>WASHINGTON</c:v>
                </c:pt>
                <c:pt idx="28">
                  <c:v>Kentucky</c:v>
                </c:pt>
                <c:pt idx="29">
                  <c:v>Indiana</c:v>
                </c:pt>
                <c:pt idx="30">
                  <c:v>Arkansas</c:v>
                </c:pt>
                <c:pt idx="31">
                  <c:v>Ohio</c:v>
                </c:pt>
                <c:pt idx="32">
                  <c:v>Montana</c:v>
                </c:pt>
                <c:pt idx="33">
                  <c:v>Louisiana</c:v>
                </c:pt>
                <c:pt idx="34">
                  <c:v>Wisconsin</c:v>
                </c:pt>
                <c:pt idx="35">
                  <c:v>South Carolina</c:v>
                </c:pt>
                <c:pt idx="36">
                  <c:v>Georgia</c:v>
                </c:pt>
                <c:pt idx="37">
                  <c:v>Idaho</c:v>
                </c:pt>
                <c:pt idx="38">
                  <c:v>North Carolina</c:v>
                </c:pt>
                <c:pt idx="39">
                  <c:v>Alabama</c:v>
                </c:pt>
                <c:pt idx="40">
                  <c:v>Michigan</c:v>
                </c:pt>
                <c:pt idx="41">
                  <c:v>Oklahoma</c:v>
                </c:pt>
                <c:pt idx="42">
                  <c:v>Arizona</c:v>
                </c:pt>
                <c:pt idx="43">
                  <c:v>Texas</c:v>
                </c:pt>
                <c:pt idx="44">
                  <c:v>Wyoming</c:v>
                </c:pt>
                <c:pt idx="45">
                  <c:v>Missouri</c:v>
                </c:pt>
                <c:pt idx="46">
                  <c:v>Tennessee</c:v>
                </c:pt>
                <c:pt idx="47">
                  <c:v>New Hampshire</c:v>
                </c:pt>
                <c:pt idx="48">
                  <c:v>Florida</c:v>
                </c:pt>
                <c:pt idx="49">
                  <c:v>South Dakota</c:v>
                </c:pt>
              </c:strCache>
            </c:strRef>
          </c:cat>
          <c:val>
            <c:numRef>
              <c:f>'Table 1'!$F$7:$F$56</c:f>
              <c:numCache>
                <c:formatCode>0.00_);\(0.00\)</c:formatCode>
                <c:ptCount val="50"/>
                <c:pt idx="0">
                  <c:v>166.21569499975882</c:v>
                </c:pt>
                <c:pt idx="1">
                  <c:v>155.29652805447893</c:v>
                </c:pt>
                <c:pt idx="2">
                  <c:v>152.82427830987805</c:v>
                </c:pt>
                <c:pt idx="3">
                  <c:v>136.09609831938994</c:v>
                </c:pt>
                <c:pt idx="4">
                  <c:v>134.25614794712689</c:v>
                </c:pt>
                <c:pt idx="5">
                  <c:v>134.20752213133323</c:v>
                </c:pt>
                <c:pt idx="6">
                  <c:v>130.02688553371374</c:v>
                </c:pt>
                <c:pt idx="7">
                  <c:v>123.34179508959957</c:v>
                </c:pt>
                <c:pt idx="8">
                  <c:v>122.48163051191887</c:v>
                </c:pt>
                <c:pt idx="9">
                  <c:v>121.94289449452904</c:v>
                </c:pt>
                <c:pt idx="10">
                  <c:v>119.37160776245575</c:v>
                </c:pt>
                <c:pt idx="11">
                  <c:v>119.14207922354693</c:v>
                </c:pt>
                <c:pt idx="12">
                  <c:v>116.71254960695376</c:v>
                </c:pt>
                <c:pt idx="13">
                  <c:v>111.7757760566207</c:v>
                </c:pt>
                <c:pt idx="14">
                  <c:v>111.40760478972504</c:v>
                </c:pt>
                <c:pt idx="15">
                  <c:v>110.83656236422713</c:v>
                </c:pt>
                <c:pt idx="16">
                  <c:v>109.61480978479847</c:v>
                </c:pt>
                <c:pt idx="17">
                  <c:v>108.9800549330095</c:v>
                </c:pt>
                <c:pt idx="18">
                  <c:v>108.70853395198327</c:v>
                </c:pt>
                <c:pt idx="19">
                  <c:v>107.18516489378574</c:v>
                </c:pt>
                <c:pt idx="20">
                  <c:v>106.1897083690626</c:v>
                </c:pt>
                <c:pt idx="21">
                  <c:v>105.40523039949194</c:v>
                </c:pt>
                <c:pt idx="22">
                  <c:v>104.04608446372906</c:v>
                </c:pt>
                <c:pt idx="23">
                  <c:v>102.40259092028055</c:v>
                </c:pt>
                <c:pt idx="24">
                  <c:v>102.34641807874921</c:v>
                </c:pt>
                <c:pt idx="25">
                  <c:v>101.64982071000422</c:v>
                </c:pt>
                <c:pt idx="26">
                  <c:v>101.54550932379266</c:v>
                </c:pt>
                <c:pt idx="27">
                  <c:v>101.25873042877363</c:v>
                </c:pt>
                <c:pt idx="28">
                  <c:v>101.02794158420636</c:v>
                </c:pt>
                <c:pt idx="29">
                  <c:v>100.94866452950387</c:v>
                </c:pt>
                <c:pt idx="30">
                  <c:v>100.37740718222757</c:v>
                </c:pt>
                <c:pt idx="31">
                  <c:v>100.18238394072641</c:v>
                </c:pt>
                <c:pt idx="32">
                  <c:v>99.760613843664188</c:v>
                </c:pt>
                <c:pt idx="33">
                  <c:v>99.6608649181331</c:v>
                </c:pt>
                <c:pt idx="34">
                  <c:v>98.662094221252161</c:v>
                </c:pt>
                <c:pt idx="35">
                  <c:v>95.789720430792116</c:v>
                </c:pt>
                <c:pt idx="36">
                  <c:v>94.444882491492649</c:v>
                </c:pt>
                <c:pt idx="37">
                  <c:v>94.329282909104691</c:v>
                </c:pt>
                <c:pt idx="38">
                  <c:v>94.205948738243265</c:v>
                </c:pt>
                <c:pt idx="39">
                  <c:v>93.757399188266106</c:v>
                </c:pt>
                <c:pt idx="40">
                  <c:v>92.861405563366716</c:v>
                </c:pt>
                <c:pt idx="41">
                  <c:v>92.851498702107008</c:v>
                </c:pt>
                <c:pt idx="42">
                  <c:v>92.49461935333774</c:v>
                </c:pt>
                <c:pt idx="43">
                  <c:v>91.685093502598519</c:v>
                </c:pt>
                <c:pt idx="44">
                  <c:v>88.450553217560014</c:v>
                </c:pt>
                <c:pt idx="45">
                  <c:v>87.978023525049011</c:v>
                </c:pt>
                <c:pt idx="46">
                  <c:v>82.858912930783916</c:v>
                </c:pt>
                <c:pt idx="47">
                  <c:v>81.008074652633425</c:v>
                </c:pt>
                <c:pt idx="48">
                  <c:v>79.941940833521798</c:v>
                </c:pt>
                <c:pt idx="49">
                  <c:v>76.534404612693223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E-4A23-8809-085BC923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8336"/>
        <c:axId val="123867520"/>
      </c:barChart>
      <c:catAx>
        <c:axId val="118958336"/>
        <c:scaling>
          <c:orientation val="maxMin"/>
        </c:scaling>
        <c:delete val="0"/>
        <c:axPos val="l"/>
        <c:numFmt formatCode="&quot;$&quot;#,##0.00_);\(&quot;$&quot;#,##0.0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23867520"/>
        <c:crosses val="autoZero"/>
        <c:auto val="1"/>
        <c:lblAlgn val="ctr"/>
        <c:lblOffset val="100"/>
        <c:noMultiLvlLbl val="0"/>
      </c:catAx>
      <c:valAx>
        <c:axId val="123867520"/>
        <c:scaling>
          <c:orientation val="minMax"/>
        </c:scaling>
        <c:delete val="0"/>
        <c:axPos val="t"/>
        <c:majorGridlines/>
        <c:numFmt formatCode="&quot;$&quot;#,##0_);\(&quot;$&quot;#,##0\)" sourceLinked="0"/>
        <c:majorTickMark val="cross"/>
        <c:minorTickMark val="none"/>
        <c:tickLblPos val="high"/>
        <c:crossAx val="11895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93694684875933E-2"/>
          <c:y val="2.7812516958475805E-2"/>
          <c:w val="0.9136009514161586"/>
          <c:h val="0.8268046284922127"/>
        </c:manualLayout>
      </c:layout>
      <c:lineChart>
        <c:grouping val="standard"/>
        <c:varyColors val="0"/>
        <c:ser>
          <c:idx val="0"/>
          <c:order val="0"/>
          <c:tx>
            <c:v>Washington</c:v>
          </c:tx>
          <c:spPr>
            <a:ln>
              <a:prstDash val="dash"/>
            </a:ln>
          </c:spPr>
          <c:marker>
            <c:symbol val="diamond"/>
            <c:size val="3"/>
          </c:marker>
          <c:cat>
            <c:numLit>
              <c:formatCode>General</c:formatCode>
              <c:ptCount val="37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  <c:pt idx="23">
                <c:v>1999</c:v>
              </c:pt>
              <c:pt idx="24">
                <c:v>1998</c:v>
              </c:pt>
              <c:pt idx="25">
                <c:v>1997</c:v>
              </c:pt>
              <c:pt idx="26">
                <c:v>1996</c:v>
              </c:pt>
              <c:pt idx="27">
                <c:v>1995</c:v>
              </c:pt>
              <c:pt idx="28">
                <c:v>1994</c:v>
              </c:pt>
              <c:pt idx="29">
                <c:v>1993</c:v>
              </c:pt>
              <c:pt idx="30">
                <c:v>1992</c:v>
              </c:pt>
              <c:pt idx="31">
                <c:v>1991</c:v>
              </c:pt>
              <c:pt idx="32">
                <c:v>1990</c:v>
              </c:pt>
              <c:pt idx="33">
                <c:v>1989</c:v>
              </c:pt>
              <c:pt idx="34">
                <c:v>1988</c:v>
              </c:pt>
              <c:pt idx="35">
                <c:v>1987</c:v>
              </c:pt>
              <c:pt idx="36">
                <c:v>1986</c:v>
              </c:pt>
            </c:numLit>
          </c:cat>
          <c:val>
            <c:numLit>
              <c:formatCode>General</c:formatCode>
              <c:ptCount val="37"/>
              <c:pt idx="0">
                <c:v>101.25873042877363</c:v>
              </c:pt>
              <c:pt idx="1">
                <c:v>98.858439238964593</c:v>
              </c:pt>
              <c:pt idx="2">
                <c:v>98.099576697247485</c:v>
              </c:pt>
              <c:pt idx="3">
                <c:v>100.96679164197718</c:v>
              </c:pt>
              <c:pt idx="4">
                <c:v>102.8086115647307</c:v>
              </c:pt>
              <c:pt idx="5">
                <c:v>99.819448003451555</c:v>
              </c:pt>
              <c:pt idx="6">
                <c:v>97.93</c:v>
              </c:pt>
              <c:pt idx="7">
                <c:v>96.26</c:v>
              </c:pt>
              <c:pt idx="8">
                <c:v>97.39</c:v>
              </c:pt>
              <c:pt idx="9">
                <c:v>94.98</c:v>
              </c:pt>
              <c:pt idx="10">
                <c:v>97.36</c:v>
              </c:pt>
              <c:pt idx="11">
                <c:v>100.87</c:v>
              </c:pt>
              <c:pt idx="12">
                <c:v>97.4</c:v>
              </c:pt>
              <c:pt idx="13">
                <c:v>93.88</c:v>
              </c:pt>
              <c:pt idx="14">
                <c:v>103.93</c:v>
              </c:pt>
              <c:pt idx="15">
                <c:v>108.75</c:v>
              </c:pt>
              <c:pt idx="16">
                <c:v>108.01</c:v>
              </c:pt>
              <c:pt idx="17">
                <c:v>102.38</c:v>
              </c:pt>
              <c:pt idx="18">
                <c:v>106.27</c:v>
              </c:pt>
              <c:pt idx="20">
                <c:v>100.9</c:v>
              </c:pt>
              <c:pt idx="22">
                <c:v>107.53</c:v>
              </c:pt>
              <c:pt idx="23">
                <c:v>111.25</c:v>
              </c:pt>
              <c:pt idx="24">
                <c:v>115</c:v>
              </c:pt>
              <c:pt idx="25">
                <c:v>117.49</c:v>
              </c:pt>
              <c:pt idx="26">
                <c:v>119.79</c:v>
              </c:pt>
              <c:pt idx="27">
                <c:v>123</c:v>
              </c:pt>
              <c:pt idx="28">
                <c:v>121.24</c:v>
              </c:pt>
              <c:pt idx="29">
                <c:v>117.95</c:v>
              </c:pt>
              <c:pt idx="30">
                <c:v>122.17</c:v>
              </c:pt>
              <c:pt idx="31">
                <c:v>121.75</c:v>
              </c:pt>
              <c:pt idx="32">
                <c:v>122.98</c:v>
              </c:pt>
              <c:pt idx="33">
                <c:v>118.76</c:v>
              </c:pt>
              <c:pt idx="34">
                <c:v>117.04</c:v>
              </c:pt>
              <c:pt idx="35">
                <c:v>114.99</c:v>
              </c:pt>
              <c:pt idx="36">
                <c:v>113.89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8A-41F7-A89F-E365A6845157}"/>
            </c:ext>
          </c:extLst>
        </c:ser>
        <c:ser>
          <c:idx val="1"/>
          <c:order val="1"/>
          <c:tx>
            <c:v>United States</c:v>
          </c:tx>
          <c:marker>
            <c:symbol val="diamond"/>
            <c:size val="3"/>
          </c:marker>
          <c:cat>
            <c:numLit>
              <c:formatCode>General</c:formatCode>
              <c:ptCount val="37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  <c:pt idx="23">
                <c:v>1999</c:v>
              </c:pt>
              <c:pt idx="24">
                <c:v>1998</c:v>
              </c:pt>
              <c:pt idx="25">
                <c:v>1997</c:v>
              </c:pt>
              <c:pt idx="26">
                <c:v>1996</c:v>
              </c:pt>
              <c:pt idx="27">
                <c:v>1995</c:v>
              </c:pt>
              <c:pt idx="28">
                <c:v>1994</c:v>
              </c:pt>
              <c:pt idx="29">
                <c:v>1993</c:v>
              </c:pt>
              <c:pt idx="30">
                <c:v>1992</c:v>
              </c:pt>
              <c:pt idx="31">
                <c:v>1991</c:v>
              </c:pt>
              <c:pt idx="32">
                <c:v>1990</c:v>
              </c:pt>
              <c:pt idx="33">
                <c:v>1989</c:v>
              </c:pt>
              <c:pt idx="34">
                <c:v>1988</c:v>
              </c:pt>
              <c:pt idx="35">
                <c:v>1987</c:v>
              </c:pt>
              <c:pt idx="36">
                <c:v>1986</c:v>
              </c:pt>
            </c:numLit>
          </c:cat>
          <c:val>
            <c:numLit>
              <c:formatCode>General</c:formatCode>
              <c:ptCount val="37"/>
              <c:pt idx="0">
                <c:v>107.30160084647963</c:v>
              </c:pt>
              <c:pt idx="1">
                <c:v>103.56747814989539</c:v>
              </c:pt>
              <c:pt idx="2">
                <c:v>100.00521983169637</c:v>
              </c:pt>
              <c:pt idx="3">
                <c:v>104.82661919945946</c:v>
              </c:pt>
              <c:pt idx="4">
                <c:v>103.60054275823244</c:v>
              </c:pt>
              <c:pt idx="5">
                <c:v>101.29356457708356</c:v>
              </c:pt>
              <c:pt idx="6">
                <c:v>100.3</c:v>
              </c:pt>
              <c:pt idx="7">
                <c:v>103.49</c:v>
              </c:pt>
              <c:pt idx="8">
                <c:v>104.9</c:v>
              </c:pt>
              <c:pt idx="9">
                <c:v>104.08</c:v>
              </c:pt>
              <c:pt idx="10">
                <c:v>105.16</c:v>
              </c:pt>
              <c:pt idx="11">
                <c:v>106.98</c:v>
              </c:pt>
              <c:pt idx="12">
                <c:v>105.03</c:v>
              </c:pt>
              <c:pt idx="13">
                <c:v>103.58</c:v>
              </c:pt>
              <c:pt idx="14">
                <c:v>113.15</c:v>
              </c:pt>
              <c:pt idx="15">
                <c:v>112.24</c:v>
              </c:pt>
              <c:pt idx="16">
                <c:v>112.59</c:v>
              </c:pt>
              <c:pt idx="17">
                <c:v>108.61</c:v>
              </c:pt>
              <c:pt idx="18">
                <c:v>110.33</c:v>
              </c:pt>
              <c:pt idx="20">
                <c:v>103.98</c:v>
              </c:pt>
              <c:pt idx="22">
                <c:v>112.28</c:v>
              </c:pt>
              <c:pt idx="23">
                <c:v>110.48</c:v>
              </c:pt>
              <c:pt idx="24">
                <c:v>111.7</c:v>
              </c:pt>
              <c:pt idx="25">
                <c:v>111.43</c:v>
              </c:pt>
              <c:pt idx="26">
                <c:v>112.99</c:v>
              </c:pt>
              <c:pt idx="27">
                <c:v>116.94</c:v>
              </c:pt>
              <c:pt idx="28">
                <c:v>116.71</c:v>
              </c:pt>
              <c:pt idx="29">
                <c:v>115.62</c:v>
              </c:pt>
              <c:pt idx="30">
                <c:v>115.38</c:v>
              </c:pt>
              <c:pt idx="31">
                <c:v>112.67</c:v>
              </c:pt>
              <c:pt idx="32">
                <c:v>114.84</c:v>
              </c:pt>
              <c:pt idx="33">
                <c:v>115.63</c:v>
              </c:pt>
              <c:pt idx="34">
                <c:v>115.62</c:v>
              </c:pt>
              <c:pt idx="35">
                <c:v>114.79</c:v>
              </c:pt>
              <c:pt idx="36">
                <c:v>112.36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8A-41F7-A89F-E365A684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75136"/>
        <c:axId val="82617088"/>
      </c:lineChart>
      <c:catAx>
        <c:axId val="72075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82617088"/>
        <c:crosses val="autoZero"/>
        <c:auto val="1"/>
        <c:lblAlgn val="ctr"/>
        <c:lblOffset val="100"/>
        <c:noMultiLvlLbl val="0"/>
      </c:catAx>
      <c:valAx>
        <c:axId val="82617088"/>
        <c:scaling>
          <c:orientation val="minMax"/>
          <c:min val="80"/>
        </c:scaling>
        <c:delete val="0"/>
        <c:axPos val="r"/>
        <c:majorGridlines/>
        <c:numFmt formatCode="&quot;$&quot;#,##0" sourceLinked="0"/>
        <c:majorTickMark val="out"/>
        <c:minorTickMark val="none"/>
        <c:tickLblPos val="high"/>
        <c:crossAx val="7207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210843611258136"/>
          <c:y val="0.6064170105376393"/>
          <c:w val="0.17988846652239135"/>
          <c:h val="0.23967290491906787"/>
        </c:manualLayout>
      </c:layout>
      <c:overlay val="1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57521589379657E-2"/>
          <c:y val="4.218074341757895E-2"/>
          <c:w val="0.8407848257398276"/>
          <c:h val="0.84716129119108063"/>
        </c:manualLayout>
      </c:layout>
      <c:lineChart>
        <c:grouping val="standard"/>
        <c:varyColors val="0"/>
        <c:ser>
          <c:idx val="1"/>
          <c:order val="0"/>
          <c:tx>
            <c:v>State &amp; Local Taxes Per Capita</c:v>
          </c:tx>
          <c:marker>
            <c:symbol val="circle"/>
            <c:size val="2"/>
          </c:marker>
          <c:cat>
            <c:numLit>
              <c:formatCode>General</c:formatCode>
              <c:ptCount val="46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  <c:pt idx="23">
                <c:v>1999</c:v>
              </c:pt>
              <c:pt idx="24">
                <c:v>1998</c:v>
              </c:pt>
              <c:pt idx="25">
                <c:v>1997</c:v>
              </c:pt>
              <c:pt idx="26">
                <c:v>1996</c:v>
              </c:pt>
              <c:pt idx="27">
                <c:v>1995</c:v>
              </c:pt>
              <c:pt idx="28">
                <c:v>1994</c:v>
              </c:pt>
              <c:pt idx="29">
                <c:v>1993</c:v>
              </c:pt>
              <c:pt idx="30">
                <c:v>1992</c:v>
              </c:pt>
              <c:pt idx="31">
                <c:v>1991</c:v>
              </c:pt>
              <c:pt idx="32">
                <c:v>1990</c:v>
              </c:pt>
              <c:pt idx="33">
                <c:v>1989</c:v>
              </c:pt>
              <c:pt idx="34">
                <c:v>1988</c:v>
              </c:pt>
              <c:pt idx="35">
                <c:v>1987</c:v>
              </c:pt>
              <c:pt idx="36">
                <c:v>1986</c:v>
              </c:pt>
              <c:pt idx="37">
                <c:v>1985</c:v>
              </c:pt>
              <c:pt idx="38">
                <c:v>1984</c:v>
              </c:pt>
              <c:pt idx="39">
                <c:v>1983</c:v>
              </c:pt>
              <c:pt idx="40">
                <c:v>1982</c:v>
              </c:pt>
              <c:pt idx="41">
                <c:v>1981</c:v>
              </c:pt>
              <c:pt idx="42">
                <c:v>1980</c:v>
              </c:pt>
              <c:pt idx="43">
                <c:v>1979</c:v>
              </c:pt>
              <c:pt idx="44">
                <c:v>1978</c:v>
              </c:pt>
              <c:pt idx="45">
                <c:v>1977</c:v>
              </c:pt>
            </c:numLit>
          </c:cat>
          <c:val>
            <c:numLit>
              <c:formatCode>General</c:formatCode>
              <c:ptCount val="45"/>
              <c:pt idx="0">
                <c:v>5895.7768081151671</c:v>
              </c:pt>
              <c:pt idx="1">
                <c:v>5743.984308927551</c:v>
              </c:pt>
              <c:pt idx="2">
                <c:v>5651.922113110405</c:v>
              </c:pt>
              <c:pt idx="3">
                <c:v>5556.0251847520585</c:v>
              </c:pt>
              <c:pt idx="4">
                <c:v>5274.9154121003803</c:v>
              </c:pt>
              <c:pt idx="5">
                <c:v>5084.8853413374227</c:v>
              </c:pt>
              <c:pt idx="6">
                <c:v>4838.5216749344163</c:v>
              </c:pt>
              <c:pt idx="7">
                <c:v>4664.2496236555689</c:v>
              </c:pt>
              <c:pt idx="8">
                <c:v>4589.5213968857042</c:v>
              </c:pt>
              <c:pt idx="9">
                <c:v>4502.4957448357709</c:v>
              </c:pt>
              <c:pt idx="10">
                <c:v>4541.7778242181685</c:v>
              </c:pt>
              <c:pt idx="11">
                <c:v>4407.6533974899694</c:v>
              </c:pt>
              <c:pt idx="12">
                <c:v>4549.6110812082388</c:v>
              </c:pt>
              <c:pt idx="13">
                <c:v>4886.4465764989318</c:v>
              </c:pt>
              <c:pt idx="14">
                <c:v>4871.1279769588718</c:v>
              </c:pt>
              <c:pt idx="15">
                <c:v>4651.0506023555199</c:v>
              </c:pt>
              <c:pt idx="16">
                <c:v>4435.8209957397603</c:v>
              </c:pt>
              <c:pt idx="17">
                <c:v>4248.1971425043212</c:v>
              </c:pt>
              <c:pt idx="19">
                <c:v>4144.4314933224305</c:v>
              </c:pt>
              <c:pt idx="21">
                <c:v>4252.7548495087885</c:v>
              </c:pt>
              <c:pt idx="22">
                <c:v>4308.0332057316382</c:v>
              </c:pt>
              <c:pt idx="23">
                <c:v>4216.3309799141553</c:v>
              </c:pt>
              <c:pt idx="24">
                <c:v>4092.4944307497121</c:v>
              </c:pt>
              <c:pt idx="25">
                <c:v>3990.3202537928933</c:v>
              </c:pt>
              <c:pt idx="26">
                <c:v>3965.968793999557</c:v>
              </c:pt>
              <c:pt idx="27">
                <c:v>3853.1970254307334</c:v>
              </c:pt>
              <c:pt idx="28">
                <c:v>3685.3352792006453</c:v>
              </c:pt>
              <c:pt idx="29">
                <c:v>3609.7390679170007</c:v>
              </c:pt>
              <c:pt idx="30">
                <c:v>3549.1448167676176</c:v>
              </c:pt>
              <c:pt idx="31">
                <c:v>3483.7423946354224</c:v>
              </c:pt>
              <c:pt idx="32">
                <c:v>3251.5444434197079</c:v>
              </c:pt>
              <c:pt idx="33">
                <c:v>3154.3503012968272</c:v>
              </c:pt>
              <c:pt idx="34">
                <c:v>3075.1399712627313</c:v>
              </c:pt>
              <c:pt idx="35">
                <c:v>2982.4016605057013</c:v>
              </c:pt>
              <c:pt idx="36">
                <c:v>2747.5994620704228</c:v>
              </c:pt>
              <c:pt idx="37">
                <c:v>2796.9635580546851</c:v>
              </c:pt>
              <c:pt idx="38">
                <c:v>2672.4108480878758</c:v>
              </c:pt>
              <c:pt idx="39">
                <c:v>2491.8549388217948</c:v>
              </c:pt>
              <c:pt idx="40">
                <c:v>2342.6649163360476</c:v>
              </c:pt>
              <c:pt idx="41">
                <c:v>2444.1547761208813</c:v>
              </c:pt>
              <c:pt idx="42">
                <c:v>2672.5459699292514</c:v>
              </c:pt>
              <c:pt idx="43">
                <c:v>2711.4505859410315</c:v>
              </c:pt>
              <c:pt idx="44">
                <c:v>2565.4160190400185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52A-4CDA-A474-E8D0176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9680"/>
        <c:axId val="128841216"/>
      </c:lineChart>
      <c:lineChart>
        <c:grouping val="standard"/>
        <c:varyColors val="0"/>
        <c:ser>
          <c:idx val="0"/>
          <c:order val="1"/>
          <c:tx>
            <c:v>Real Per Capita Income</c:v>
          </c:tx>
          <c:marker>
            <c:symbol val="none"/>
          </c:marker>
          <c:val>
            <c:numLit>
              <c:formatCode>General</c:formatCode>
              <c:ptCount val="46"/>
              <c:pt idx="0">
                <c:v>25184.949155525472</c:v>
              </c:pt>
              <c:pt idx="1">
                <c:v>26562.304129781198</c:v>
              </c:pt>
              <c:pt idx="2">
                <c:v>27370.648075551584</c:v>
              </c:pt>
              <c:pt idx="3">
                <c:v>27517.874603124641</c:v>
              </c:pt>
              <c:pt idx="4">
                <c:v>27383.703892590795</c:v>
              </c:pt>
              <c:pt idx="5">
                <c:v>27138.593059976374</c:v>
              </c:pt>
              <c:pt idx="6">
                <c:v>27740.616348093674</c:v>
              </c:pt>
              <c:pt idx="7">
                <c:v>28356.785903554417</c:v>
              </c:pt>
              <c:pt idx="8">
                <c:v>28866.069331131497</c:v>
              </c:pt>
              <c:pt idx="9">
                <c:v>29857.80089070151</c:v>
              </c:pt>
              <c:pt idx="10">
                <c:v>30207.43510782384</c:v>
              </c:pt>
              <c:pt idx="11">
                <c:v>31133.065957499475</c:v>
              </c:pt>
              <c:pt idx="12">
                <c:v>32357.123160250467</c:v>
              </c:pt>
              <c:pt idx="13">
                <c:v>33178.420855927274</c:v>
              </c:pt>
              <c:pt idx="14">
                <c:v>33569.259270938441</c:v>
              </c:pt>
              <c:pt idx="15">
                <c:v>34483.405885260428</c:v>
              </c:pt>
              <c:pt idx="16">
                <c:v>34618.805609142713</c:v>
              </c:pt>
              <c:pt idx="17">
                <c:v>34984.535396534047</c:v>
              </c:pt>
              <c:pt idx="18">
                <c:v>35525.078244198376</c:v>
              </c:pt>
              <c:pt idx="19">
                <c:v>36892.259634440845</c:v>
              </c:pt>
              <c:pt idx="20">
                <c:v>38237.315077426581</c:v>
              </c:pt>
              <c:pt idx="21">
                <c:v>40740.749149236355</c:v>
              </c:pt>
              <c:pt idx="22">
                <c:v>42130.594114248481</c:v>
              </c:pt>
              <c:pt idx="23">
                <c:v>43541.89342143391</c:v>
              </c:pt>
              <c:pt idx="24">
                <c:v>43169.360572213031</c:v>
              </c:pt>
              <c:pt idx="25">
                <c:v>42812.905183817718</c:v>
              </c:pt>
              <c:pt idx="26">
                <c:v>43304.624066946482</c:v>
              </c:pt>
              <c:pt idx="27">
                <c:v>44683.600824794143</c:v>
              </c:pt>
              <c:pt idx="28">
                <c:v>44390.718499595627</c:v>
              </c:pt>
              <c:pt idx="29">
                <c:v>46005.193214052109</c:v>
              </c:pt>
              <c:pt idx="30">
                <c:v>47924.750068517315</c:v>
              </c:pt>
              <c:pt idx="31">
                <c:v>48759.202449957236</c:v>
              </c:pt>
              <c:pt idx="32">
                <c:v>45802.014274454967</c:v>
              </c:pt>
              <c:pt idx="33">
                <c:v>45955.624598085662</c:v>
              </c:pt>
              <c:pt idx="34">
                <c:v>47105.305329273186</c:v>
              </c:pt>
              <c:pt idx="35">
                <c:v>49143.232178517588</c:v>
              </c:pt>
              <c:pt idx="36">
                <c:v>48728.530107925442</c:v>
              </c:pt>
              <c:pt idx="37">
                <c:v>50731.480684294154</c:v>
              </c:pt>
              <c:pt idx="38">
                <c:v>52415</c:v>
              </c:pt>
              <c:pt idx="39">
                <c:v>53790.813792854315</c:v>
              </c:pt>
              <c:pt idx="40">
                <c:v>55280.289906627033</c:v>
              </c:pt>
              <c:pt idx="41">
                <c:v>56917.263225335773</c:v>
              </c:pt>
              <c:pt idx="42">
                <c:v>59350.724467952241</c:v>
              </c:pt>
              <c:pt idx="43">
                <c:v>62465.851425814581</c:v>
              </c:pt>
              <c:pt idx="44">
                <c:v>65032.449515538632</c:v>
              </c:pt>
              <c:pt idx="45">
                <c:v>62422.638887150984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2A-4CDA-A474-E8D0176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15392"/>
        <c:axId val="128842752"/>
      </c:lineChart>
      <c:catAx>
        <c:axId val="12883968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chemeClr val="tx1"/>
                </a:solidFill>
                <a:latin typeface="Arial" pitchFamily="34" charset="0"/>
              </a:defRPr>
            </a:pPr>
            <a:endParaRPr lang="en-US"/>
          </a:p>
        </c:txPr>
        <c:crossAx val="128841216"/>
        <c:crosses val="autoZero"/>
        <c:auto val="1"/>
        <c:lblAlgn val="ctr"/>
        <c:lblOffset val="100"/>
        <c:noMultiLvlLbl val="0"/>
      </c:catAx>
      <c:valAx>
        <c:axId val="128841216"/>
        <c:scaling>
          <c:orientation val="minMax"/>
          <c:min val="100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C00000"/>
                </a:solidFill>
              </a:defRPr>
            </a:pPr>
            <a:endParaRPr lang="en-US"/>
          </a:p>
        </c:txPr>
        <c:crossAx val="128839680"/>
        <c:crosses val="autoZero"/>
        <c:crossBetween val="between"/>
      </c:valAx>
      <c:valAx>
        <c:axId val="128842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315392"/>
        <c:crosses val="autoZero"/>
        <c:crossBetween val="between"/>
      </c:valAx>
      <c:catAx>
        <c:axId val="64315392"/>
        <c:scaling>
          <c:orientation val="minMax"/>
        </c:scaling>
        <c:delete val="1"/>
        <c:axPos val="b"/>
        <c:majorTickMark val="out"/>
        <c:minorTickMark val="none"/>
        <c:tickLblPos val="none"/>
        <c:crossAx val="128842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1842293033656377"/>
          <c:y val="0.6579172576632446"/>
          <c:w val="0.55739843992766447"/>
          <c:h val="7.1859238461603456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baseline="0">
          <a:solidFill>
            <a:srgbClr val="2055AA"/>
          </a:solidFill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Reliance </a:t>
            </a:r>
          </a:p>
        </c:rich>
      </c:tx>
      <c:layout>
        <c:manualLayout>
          <c:xMode val="edge"/>
          <c:yMode val="edge"/>
          <c:x val="0.41184111547633623"/>
          <c:y val="3.62118022861645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81766579993844"/>
          <c:y val="0.18105901143082184"/>
          <c:w val="0.69240787539459592"/>
          <c:h val="0.596101976095317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'Table 12'!$B$51</c:f>
              <c:strCache>
                <c:ptCount val="1"/>
                <c:pt idx="0">
                  <c:v>General Sales Taxes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12'!$C$51:$G$51</c:f>
              <c:numCache>
                <c:formatCode>0%</c:formatCode>
                <c:ptCount val="5"/>
                <c:pt idx="0">
                  <c:v>0.23</c:v>
                </c:pt>
                <c:pt idx="1">
                  <c:v>0.18</c:v>
                </c:pt>
                <c:pt idx="2">
                  <c:v>0.28999999999999998</c:v>
                </c:pt>
                <c:pt idx="3">
                  <c:v>0.04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6-4D10-8CD4-7B8C90167250}"/>
            </c:ext>
          </c:extLst>
        </c:ser>
        <c:ser>
          <c:idx val="1"/>
          <c:order val="1"/>
          <c:tx>
            <c:strRef>
              <c:f>'Table 12'!$B$52</c:f>
              <c:strCache>
                <c:ptCount val="1"/>
                <c:pt idx="0">
                  <c:v>Selective Sales Taxes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12'!$C$52:$G$52</c:f>
              <c:numCache>
                <c:formatCode>0%</c:formatCode>
                <c:ptCount val="5"/>
                <c:pt idx="0">
                  <c:v>0.12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0.12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6-4D10-8CD4-7B8C90167250}"/>
            </c:ext>
          </c:extLst>
        </c:ser>
        <c:ser>
          <c:idx val="2"/>
          <c:order val="2"/>
          <c:tx>
            <c:strRef>
              <c:f>'Table 12'!$B$53</c:f>
              <c:strCache>
                <c:ptCount val="1"/>
                <c:pt idx="0">
                  <c:v>Property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12'!$C$53:$G$53</c:f>
              <c:numCache>
                <c:formatCode>0%</c:formatCode>
                <c:ptCount val="5"/>
                <c:pt idx="0">
                  <c:v>0.31</c:v>
                </c:pt>
                <c:pt idx="1">
                  <c:v>0.21</c:v>
                </c:pt>
                <c:pt idx="2">
                  <c:v>0.21</c:v>
                </c:pt>
                <c:pt idx="3">
                  <c:v>0.27</c:v>
                </c:pt>
                <c:pt idx="4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6-4D10-8CD4-7B8C90167250}"/>
            </c:ext>
          </c:extLst>
        </c:ser>
        <c:ser>
          <c:idx val="3"/>
          <c:order val="3"/>
          <c:tx>
            <c:strRef>
              <c:f>'Table 12'!$B$54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12'!$C$54:$G$54</c:f>
              <c:numCache>
                <c:formatCode>0%</c:formatCode>
                <c:ptCount val="5"/>
                <c:pt idx="0">
                  <c:v>0.24</c:v>
                </c:pt>
                <c:pt idx="1">
                  <c:v>0.21</c:v>
                </c:pt>
                <c:pt idx="2">
                  <c:v>0.19</c:v>
                </c:pt>
                <c:pt idx="3">
                  <c:v>0.46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6-4D10-8CD4-7B8C90167250}"/>
            </c:ext>
          </c:extLst>
        </c:ser>
        <c:ser>
          <c:idx val="4"/>
          <c:order val="4"/>
          <c:tx>
            <c:strRef>
              <c:f>'Table 12'!$B$55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'Table 12'!$C$50:$G$50</c:f>
              <c:strCache>
                <c:ptCount val="5"/>
                <c:pt idx="0">
                  <c:v>U.S. Average</c:v>
                </c:pt>
                <c:pt idx="1">
                  <c:v>California</c:v>
                </c:pt>
                <c:pt idx="2">
                  <c:v>Idaho</c:v>
                </c:pt>
                <c:pt idx="3">
                  <c:v>Oregon</c:v>
                </c:pt>
                <c:pt idx="4">
                  <c:v>WASHINGTON</c:v>
                </c:pt>
              </c:strCache>
            </c:strRef>
          </c:cat>
          <c:val>
            <c:numRef>
              <c:f>'Table 12'!$C$55:$G$55</c:f>
              <c:numCache>
                <c:formatCode>0%</c:formatCode>
                <c:ptCount val="5"/>
                <c:pt idx="0">
                  <c:v>0.10000000000000009</c:v>
                </c:pt>
                <c:pt idx="1">
                  <c:v>0.33000000000000007</c:v>
                </c:pt>
                <c:pt idx="2">
                  <c:v>0.22999999999999998</c:v>
                </c:pt>
                <c:pt idx="3">
                  <c:v>0.10999999999999988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6-4D10-8CD4-7B8C90167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39904"/>
        <c:axId val="66974464"/>
      </c:barChart>
      <c:catAx>
        <c:axId val="6693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7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39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40813897101377"/>
          <c:y val="0.90346386827062342"/>
          <c:w val="0.81946416888456408"/>
          <c:h val="7.8251642351335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'Table 17'!$A$7:$A$56</c:f>
              <c:strCache>
                <c:ptCount val="50"/>
                <c:pt idx="0">
                  <c:v>Hawaii</c:v>
                </c:pt>
                <c:pt idx="1">
                  <c:v>New Mexico</c:v>
                </c:pt>
                <c:pt idx="2">
                  <c:v>Vermont</c:v>
                </c:pt>
                <c:pt idx="3">
                  <c:v>New York</c:v>
                </c:pt>
                <c:pt idx="4">
                  <c:v>Maine</c:v>
                </c:pt>
                <c:pt idx="5">
                  <c:v>New Jersey</c:v>
                </c:pt>
                <c:pt idx="6">
                  <c:v>Connecticut</c:v>
                </c:pt>
                <c:pt idx="7">
                  <c:v>California</c:v>
                </c:pt>
                <c:pt idx="8">
                  <c:v>Rhode Island</c:v>
                </c:pt>
                <c:pt idx="9">
                  <c:v>Maryland</c:v>
                </c:pt>
                <c:pt idx="10">
                  <c:v>Minnesota</c:v>
                </c:pt>
                <c:pt idx="11">
                  <c:v>West Virginia</c:v>
                </c:pt>
                <c:pt idx="12">
                  <c:v>North Dakota</c:v>
                </c:pt>
                <c:pt idx="13">
                  <c:v>Illinois</c:v>
                </c:pt>
                <c:pt idx="14">
                  <c:v>Mississippi</c:v>
                </c:pt>
                <c:pt idx="15">
                  <c:v>Montana</c:v>
                </c:pt>
                <c:pt idx="16">
                  <c:v>Oregon</c:v>
                </c:pt>
                <c:pt idx="17">
                  <c:v>Arkansas</c:v>
                </c:pt>
                <c:pt idx="18">
                  <c:v>Pennsylvania</c:v>
                </c:pt>
                <c:pt idx="19">
                  <c:v>Massachusetts</c:v>
                </c:pt>
                <c:pt idx="20">
                  <c:v>Idaho</c:v>
                </c:pt>
                <c:pt idx="21">
                  <c:v>Kentucky</c:v>
                </c:pt>
                <c:pt idx="22">
                  <c:v>South Carolina</c:v>
                </c:pt>
                <c:pt idx="23">
                  <c:v>Nevada</c:v>
                </c:pt>
                <c:pt idx="24">
                  <c:v>Kansas</c:v>
                </c:pt>
                <c:pt idx="25">
                  <c:v>Virginia</c:v>
                </c:pt>
                <c:pt idx="26">
                  <c:v>Wisconsin</c:v>
                </c:pt>
                <c:pt idx="27">
                  <c:v>Colorado</c:v>
                </c:pt>
                <c:pt idx="28">
                  <c:v>Louisiana</c:v>
                </c:pt>
                <c:pt idx="29">
                  <c:v>Delaware</c:v>
                </c:pt>
                <c:pt idx="30">
                  <c:v>Oklahoma</c:v>
                </c:pt>
                <c:pt idx="31">
                  <c:v>Indiana</c:v>
                </c:pt>
                <c:pt idx="32">
                  <c:v>Michigan</c:v>
                </c:pt>
                <c:pt idx="33">
                  <c:v>Alabama</c:v>
                </c:pt>
                <c:pt idx="34">
                  <c:v>Iowa</c:v>
                </c:pt>
                <c:pt idx="35">
                  <c:v>Utah</c:v>
                </c:pt>
                <c:pt idx="36">
                  <c:v>Ohio</c:v>
                </c:pt>
                <c:pt idx="37">
                  <c:v>Nebraska</c:v>
                </c:pt>
                <c:pt idx="38">
                  <c:v>Arizona</c:v>
                </c:pt>
                <c:pt idx="39">
                  <c:v>Alaska</c:v>
                </c:pt>
                <c:pt idx="40">
                  <c:v>Wyoming</c:v>
                </c:pt>
                <c:pt idx="41">
                  <c:v>North Carolina</c:v>
                </c:pt>
                <c:pt idx="42">
                  <c:v>WASHINGTON</c:v>
                </c:pt>
                <c:pt idx="43">
                  <c:v>Missouri</c:v>
                </c:pt>
                <c:pt idx="44">
                  <c:v>Florida</c:v>
                </c:pt>
                <c:pt idx="45">
                  <c:v>New Hampshire</c:v>
                </c:pt>
                <c:pt idx="46">
                  <c:v>Georgia</c:v>
                </c:pt>
                <c:pt idx="47">
                  <c:v>Texas</c:v>
                </c:pt>
                <c:pt idx="48">
                  <c:v>Tennessee</c:v>
                </c:pt>
                <c:pt idx="49">
                  <c:v>South Dakota</c:v>
                </c:pt>
              </c:strCache>
            </c:strRef>
          </c:cat>
          <c:val>
            <c:numRef>
              <c:f>'Table 17'!$F$7:$F$56</c:f>
              <c:numCache>
                <c:formatCode>0.0%</c:formatCode>
                <c:ptCount val="50"/>
                <c:pt idx="0">
                  <c:v>0.14688660862266115</c:v>
                </c:pt>
                <c:pt idx="1">
                  <c:v>0.14515739720389279</c:v>
                </c:pt>
                <c:pt idx="2">
                  <c:v>0.14112623802044938</c:v>
                </c:pt>
                <c:pt idx="3">
                  <c:v>0.13042537555500941</c:v>
                </c:pt>
                <c:pt idx="4">
                  <c:v>0.12618605725946064</c:v>
                </c:pt>
                <c:pt idx="5">
                  <c:v>0.12502548159217028</c:v>
                </c:pt>
                <c:pt idx="6">
                  <c:v>0.11827131821861966</c:v>
                </c:pt>
                <c:pt idx="7">
                  <c:v>0.11796438467139042</c:v>
                </c:pt>
                <c:pt idx="8">
                  <c:v>0.11436744644740385</c:v>
                </c:pt>
                <c:pt idx="9">
                  <c:v>0.11119294406566468</c:v>
                </c:pt>
                <c:pt idx="10">
                  <c:v>0.11054348611545578</c:v>
                </c:pt>
                <c:pt idx="11">
                  <c:v>0.10970255515566057</c:v>
                </c:pt>
                <c:pt idx="12">
                  <c:v>0.10942221386780704</c:v>
                </c:pt>
                <c:pt idx="13">
                  <c:v>0.10896479442554639</c:v>
                </c:pt>
                <c:pt idx="14">
                  <c:v>0.10803030827729027</c:v>
                </c:pt>
                <c:pt idx="15">
                  <c:v>0.10777899559103771</c:v>
                </c:pt>
                <c:pt idx="16">
                  <c:v>0.10670543882873075</c:v>
                </c:pt>
                <c:pt idx="17">
                  <c:v>0.10427658752697944</c:v>
                </c:pt>
                <c:pt idx="18">
                  <c:v>0.10228203745998196</c:v>
                </c:pt>
                <c:pt idx="19">
                  <c:v>0.10083949565781293</c:v>
                </c:pt>
                <c:pt idx="20">
                  <c:v>9.9719819189075229E-2</c:v>
                </c:pt>
                <c:pt idx="21">
                  <c:v>9.8877883511604509E-2</c:v>
                </c:pt>
                <c:pt idx="22">
                  <c:v>9.7215709986647567E-2</c:v>
                </c:pt>
                <c:pt idx="23">
                  <c:v>9.7134870258996156E-2</c:v>
                </c:pt>
                <c:pt idx="24">
                  <c:v>9.6933546332210449E-2</c:v>
                </c:pt>
                <c:pt idx="25">
                  <c:v>9.6349932068117927E-2</c:v>
                </c:pt>
                <c:pt idx="26">
                  <c:v>9.5092818702213505E-2</c:v>
                </c:pt>
                <c:pt idx="27">
                  <c:v>9.5013106846311327E-2</c:v>
                </c:pt>
                <c:pt idx="28">
                  <c:v>9.4825666495549729E-2</c:v>
                </c:pt>
                <c:pt idx="29">
                  <c:v>9.3792232556235838E-2</c:v>
                </c:pt>
                <c:pt idx="30">
                  <c:v>9.2748494511826957E-2</c:v>
                </c:pt>
                <c:pt idx="31">
                  <c:v>9.250352812331078E-2</c:v>
                </c:pt>
                <c:pt idx="32">
                  <c:v>9.2250662648465598E-2</c:v>
                </c:pt>
                <c:pt idx="33">
                  <c:v>9.1933586238512346E-2</c:v>
                </c:pt>
                <c:pt idx="34">
                  <c:v>9.1141358702716613E-2</c:v>
                </c:pt>
                <c:pt idx="35">
                  <c:v>9.083071646731472E-2</c:v>
                </c:pt>
                <c:pt idx="36">
                  <c:v>8.8509025324654739E-2</c:v>
                </c:pt>
                <c:pt idx="37">
                  <c:v>8.7846728999224993E-2</c:v>
                </c:pt>
                <c:pt idx="38">
                  <c:v>8.7746160182756203E-2</c:v>
                </c:pt>
                <c:pt idx="39">
                  <c:v>8.6164106305190558E-2</c:v>
                </c:pt>
                <c:pt idx="40">
                  <c:v>8.5969621282116118E-2</c:v>
                </c:pt>
                <c:pt idx="41">
                  <c:v>8.570695997913455E-2</c:v>
                </c:pt>
                <c:pt idx="42">
                  <c:v>8.3951702648078969E-2</c:v>
                </c:pt>
                <c:pt idx="43">
                  <c:v>8.3906451643713936E-2</c:v>
                </c:pt>
                <c:pt idx="44">
                  <c:v>8.3645005602822411E-2</c:v>
                </c:pt>
                <c:pt idx="45">
                  <c:v>8.3575756413697896E-2</c:v>
                </c:pt>
                <c:pt idx="46">
                  <c:v>8.1013955560985548E-2</c:v>
                </c:pt>
                <c:pt idx="47">
                  <c:v>7.8120470529934746E-2</c:v>
                </c:pt>
                <c:pt idx="48">
                  <c:v>7.508116822509206E-2</c:v>
                </c:pt>
                <c:pt idx="49">
                  <c:v>7.3001914747685151E-2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8-4B60-B8C4-C5431ACB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17472"/>
        <c:axId val="82619776"/>
      </c:barChart>
      <c:catAx>
        <c:axId val="82617472"/>
        <c:scaling>
          <c:orientation val="maxMin"/>
        </c:scaling>
        <c:delete val="0"/>
        <c:axPos val="l"/>
        <c:numFmt formatCode="&quot;$&quot;#,##0.00_);\(&quot;$&quot;#,##0.0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82619776"/>
        <c:crosses val="autoZero"/>
        <c:auto val="1"/>
        <c:lblAlgn val="ctr"/>
        <c:lblOffset val="100"/>
        <c:noMultiLvlLbl val="0"/>
      </c:catAx>
      <c:valAx>
        <c:axId val="82619776"/>
        <c:scaling>
          <c:orientation val="minMax"/>
        </c:scaling>
        <c:delete val="0"/>
        <c:axPos val="t"/>
        <c:majorGridlines/>
        <c:numFmt formatCode="0%" sourceLinked="0"/>
        <c:majorTickMark val="cross"/>
        <c:minorTickMark val="none"/>
        <c:tickLblPos val="high"/>
        <c:crossAx val="8261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9051</xdr:colOff>
      <xdr:row>4</xdr:row>
      <xdr:rowOff>95124</xdr:rowOff>
    </xdr:from>
    <xdr:to>
      <xdr:col>7</xdr:col>
      <xdr:colOff>579420</xdr:colOff>
      <xdr:row>54</xdr:row>
      <xdr:rowOff>58910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90534</xdr:rowOff>
    </xdr:from>
    <xdr:to>
      <xdr:col>11</xdr:col>
      <xdr:colOff>144855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565150</xdr:colOff>
      <xdr:row>19</xdr:row>
      <xdr:rowOff>17164</xdr:rowOff>
    </xdr:from>
    <xdr:to>
      <xdr:col>10</xdr:col>
      <xdr:colOff>429977</xdr:colOff>
      <xdr:row>20</xdr:row>
      <xdr:rowOff>127221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832350" y="2874664"/>
          <a:ext cx="2303227" cy="268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Census data for</a:t>
          </a:r>
          <a:r>
            <a:rPr lang="en-US" sz="800" baseline="0">
              <a:latin typeface="Arial" pitchFamily="34" charset="0"/>
              <a:cs typeface="Arial" pitchFamily="34" charset="0"/>
            </a:rPr>
            <a:t> 2001 and 2003 not included.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144855</xdr:colOff>
      <xdr:row>4</xdr:row>
      <xdr:rowOff>63373</xdr:rowOff>
    </xdr:from>
    <xdr:to>
      <xdr:col>11</xdr:col>
      <xdr:colOff>199176</xdr:colOff>
      <xdr:row>25</xdr:row>
      <xdr:rowOff>72428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603250</xdr:colOff>
      <xdr:row>21</xdr:row>
      <xdr:rowOff>0</xdr:rowOff>
    </xdr:from>
    <xdr:to>
      <xdr:col>10</xdr:col>
      <xdr:colOff>2389</xdr:colOff>
      <xdr:row>22</xdr:row>
      <xdr:rowOff>63374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3651250" y="3175000"/>
          <a:ext cx="2447139" cy="222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Census data for</a:t>
          </a:r>
          <a:r>
            <a:rPr lang="en-US" sz="800" baseline="0">
              <a:latin typeface="Arial" pitchFamily="34" charset="0"/>
              <a:cs typeface="Arial" pitchFamily="34" charset="0"/>
            </a:rPr>
            <a:t> 2001 and 2003 not included.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81481</xdr:rowOff>
    </xdr:from>
    <xdr:to>
      <xdr:col>7</xdr:col>
      <xdr:colOff>751438</xdr:colOff>
      <xdr:row>37</xdr:row>
      <xdr:rowOff>72427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45265</xdr:colOff>
      <xdr:row>4</xdr:row>
      <xdr:rowOff>27159</xdr:rowOff>
    </xdr:from>
    <xdr:to>
      <xdr:col>7</xdr:col>
      <xdr:colOff>615634</xdr:colOff>
      <xdr:row>53</xdr:row>
      <xdr:rowOff>72429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371142</xdr:colOff>
      <xdr:row>49</xdr:row>
      <xdr:rowOff>129974</xdr:rowOff>
    </xdr:from>
    <xdr:to>
      <xdr:col>7</xdr:col>
      <xdr:colOff>479784</xdr:colOff>
      <xdr:row>51</xdr:row>
      <xdr:rowOff>52429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809542" y="8222414"/>
          <a:ext cx="1937442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Percent</a:t>
          </a:r>
          <a:r>
            <a:rPr lang="en-US" sz="1100" baseline="0"/>
            <a:t> of Gross Domestic Product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www.realized1031.com/capital-gains-tax-rate" TargetMode="External"/><Relationship Id="rId1" Type="http://schemas.openxmlformats.org/officeDocument/2006/relationships/hyperlink" Target="https://taxfoundation.org/data/state-tax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taxfoundation.org/data/state-tax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taxfoundation.org/data/state-ta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taxfoundation.org/data/state-tax/" TargetMode="External"/><Relationship Id="rId1" Type="http://schemas.openxmlformats.org/officeDocument/2006/relationships/hyperlink" Target="https://taxadmin.org/tobacco-tax-section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tabSelected="1" zoomScaleNormal="100" workbookViewId="0"/>
  </sheetViews>
  <sheetFormatPr defaultColWidth="8.88671875" defaultRowHeight="13.8"/>
  <cols>
    <col min="1" max="1" width="8.88671875" style="5"/>
    <col min="2" max="2" width="93.33203125" style="5" bestFit="1" customWidth="1"/>
    <col min="3" max="16384" width="8.88671875" style="5"/>
  </cols>
  <sheetData>
    <row r="1" spans="1:2" ht="18">
      <c r="A1" s="4" t="s">
        <v>196</v>
      </c>
    </row>
    <row r="3" spans="1:2" ht="18">
      <c r="A3" s="4" t="s">
        <v>140</v>
      </c>
    </row>
    <row r="4" spans="1:2" ht="14.4">
      <c r="A4" s="6" t="s">
        <v>141</v>
      </c>
      <c r="B4" s="7" t="str">
        <f>"State and Local Taxes, All States, FY "&amp;'Table 1'!B6&amp;" - "&amp;'Table 1'!F6</f>
        <v>State and Local Taxes, All States, FY 2018 - 2022</v>
      </c>
    </row>
    <row r="5" spans="1:2" ht="14.4">
      <c r="A5" s="6" t="s">
        <v>160</v>
      </c>
      <c r="B5" s="7" t="str">
        <f>"State and Local Taxes, All States, FY "&amp;'Table 1'!F6</f>
        <v>State and Local Taxes, All States, FY 2022</v>
      </c>
    </row>
    <row r="6" spans="1:2" ht="14.4">
      <c r="A6" s="6" t="s">
        <v>54</v>
      </c>
      <c r="B6" s="7" t="str">
        <f>"State &amp; Local Taxes Per, 13 Western States, FY "&amp;'Table 1'!F6</f>
        <v>State &amp; Local Taxes Per, 13 Western States, FY 2022</v>
      </c>
    </row>
    <row r="7" spans="1:2" ht="14.4">
      <c r="A7" s="6" t="s">
        <v>142</v>
      </c>
      <c r="B7" s="7" t="s">
        <v>193</v>
      </c>
    </row>
    <row r="8" spans="1:2" ht="14.4">
      <c r="A8" s="6" t="s">
        <v>143</v>
      </c>
      <c r="B8" s="7" t="str">
        <f>"Property Taxes, All States, FY "&amp;'Table 1'!C6&amp;" - "&amp;'Table 1'!F6</f>
        <v>Property Taxes, All States, FY 2019 - 2022</v>
      </c>
    </row>
    <row r="9" spans="1:2" ht="14.4">
      <c r="A9" s="6" t="s">
        <v>144</v>
      </c>
      <c r="B9" s="7" t="str">
        <f>"Per Capita Personal Income, All States, CY "&amp;'Table 1'!D6&amp;" - "&amp;('Table 1'!F6)+1</f>
        <v>Per Capita Personal Income, All States, CY 2020 - 2023</v>
      </c>
    </row>
    <row r="10" spans="1:2" ht="14.4">
      <c r="A10" s="6" t="s">
        <v>145</v>
      </c>
      <c r="B10" s="7" t="s">
        <v>146</v>
      </c>
    </row>
    <row r="11" spans="1:2" ht="14.4">
      <c r="A11" s="6" t="s">
        <v>161</v>
      </c>
      <c r="B11" s="7" t="str">
        <f>"State and Local Taxes, Washington and U.S. Average Since "&amp;('Table 1'!F6)-36</f>
        <v>State and Local Taxes, Washington and U.S. Average Since 1986</v>
      </c>
    </row>
    <row r="12" spans="1:2" ht="14.4">
      <c r="A12" s="7"/>
      <c r="B12" s="7"/>
    </row>
    <row r="13" spans="1:2" ht="18">
      <c r="A13" s="4" t="s">
        <v>147</v>
      </c>
    </row>
    <row r="14" spans="1:2" ht="14.4">
      <c r="A14" s="6" t="s">
        <v>148</v>
      </c>
      <c r="B14" s="7" t="str">
        <f>"State and Local Taxes, All States, FY "&amp;'Table 1'!C6&amp;" - "&amp;'Table 1'!F6</f>
        <v>State and Local Taxes, All States, FY 2019 - 2022</v>
      </c>
    </row>
    <row r="15" spans="1:2" ht="14.4">
      <c r="A15" s="6" t="s">
        <v>149</v>
      </c>
      <c r="B15" s="7" t="str">
        <f>"State and Local Taxes, 13 Western States, FY "&amp;'Table 1'!F6</f>
        <v>State and Local Taxes, 13 Western States, FY 2022</v>
      </c>
    </row>
    <row r="16" spans="1:2" ht="14.4">
      <c r="A16" s="6" t="s">
        <v>150</v>
      </c>
      <c r="B16" s="7" t="s">
        <v>193</v>
      </c>
    </row>
    <row r="17" spans="1:3" ht="14.4">
      <c r="A17" s="6" t="s">
        <v>151</v>
      </c>
      <c r="B17" s="7" t="str">
        <f>"Property Taxes, All States, FY "&amp;'Table 1'!C6&amp;" - "&amp;'Table 1'!F6</f>
        <v>Property Taxes, All States, FY 2019 - 2022</v>
      </c>
    </row>
    <row r="18" spans="1:3" ht="14.4">
      <c r="A18" s="6" t="s">
        <v>152</v>
      </c>
      <c r="B18" s="7" t="str">
        <f>"State and Local Taxes, All States General and Selective Sales Taxes, FY "&amp;'Table 1'!F6</f>
        <v>State and Local Taxes, All States General and Selective Sales Taxes, FY 2022</v>
      </c>
    </row>
    <row r="19" spans="1:3" ht="14.4">
      <c r="A19" s="6" t="s">
        <v>162</v>
      </c>
      <c r="B19" s="7" t="s">
        <v>195</v>
      </c>
    </row>
    <row r="20" spans="1:3" ht="14.4">
      <c r="A20" s="7"/>
      <c r="B20" s="7"/>
    </row>
    <row r="21" spans="1:3" ht="18">
      <c r="A21" s="4" t="s">
        <v>153</v>
      </c>
    </row>
    <row r="22" spans="1:3" ht="14.4">
      <c r="A22" s="6" t="s">
        <v>154</v>
      </c>
      <c r="B22" s="7" t="str">
        <f>"Percentage of Reliance on Major State and Local Taxes: Selected States for FY "&amp;'Table 1'!F6</f>
        <v>Percentage of Reliance on Major State and Local Taxes: Selected States for FY 2022</v>
      </c>
    </row>
    <row r="23" spans="1:3" ht="14.4">
      <c r="A23" s="6" t="s">
        <v>155</v>
      </c>
      <c r="B23" s="7" t="str">
        <f>('Table 1'!F6)+2&amp;" Rates of Selected Major State Taxes: Retail Sales, Corporate Income, Capital Gains"</f>
        <v>2024 Rates of Selected Major State Taxes: Retail Sales, Corporate Income, Capital Gains</v>
      </c>
      <c r="C23" s="8"/>
    </row>
    <row r="24" spans="1:3" ht="14.4">
      <c r="A24" s="6" t="s">
        <v>156</v>
      </c>
      <c r="B24" s="7" t="str">
        <f>"Personal Income Tax Rates, All States, "&amp;('Table 1'!F6)+2</f>
        <v>Personal Income Tax Rates, All States, 2024</v>
      </c>
    </row>
    <row r="25" spans="1:3" ht="14.4">
      <c r="A25" s="6" t="s">
        <v>157</v>
      </c>
      <c r="B25" s="7" t="str">
        <f>"Comparison of State and Local Retail Sales Taxes: "&amp;('Table 1'!F6)+2</f>
        <v>Comparison of State and Local Retail Sales Taxes: 2024</v>
      </c>
      <c r="C25" s="8"/>
    </row>
    <row r="26" spans="1:3" ht="14.4">
      <c r="A26" s="6" t="s">
        <v>158</v>
      </c>
      <c r="B26" s="7" t="str">
        <f>"Comparison of State Cigarette and Gasoline Taxes: Rates as of January 1, "&amp;('Table 1'!F6)+2</f>
        <v>Comparison of State Cigarette and Gasoline Taxes: Rates as of January 1, 2024</v>
      </c>
      <c r="C26" s="8"/>
    </row>
    <row r="27" spans="1:3" ht="14.4">
      <c r="A27" s="6" t="s">
        <v>159</v>
      </c>
      <c r="B27" s="7" t="str">
        <f>"State and Local Taxes as a Percent of Gross Domestic Product, FY "&amp;'Table 1'!B6&amp;" - "&amp;'Table 1'!F6</f>
        <v>State and Local Taxes as a Percent of Gross Domestic Product, FY 2018 - 2022</v>
      </c>
    </row>
    <row r="28" spans="1:3" ht="14.4">
      <c r="A28" s="6" t="s">
        <v>163</v>
      </c>
      <c r="B28" s="7" t="str">
        <f>"State and Local Taxes as a Percent of Gross Domestic Product, FY "&amp;'Table 1'!F6</f>
        <v>State and Local Taxes as a Percent of Gross Domestic Product, FY 2022</v>
      </c>
    </row>
    <row r="30" spans="1:3">
      <c r="A30" s="5" t="s">
        <v>191</v>
      </c>
    </row>
  </sheetData>
  <hyperlinks>
    <hyperlink ref="A4" location="'Table 1'!A1" display="Table 1" xr:uid="{00000000-0004-0000-0000-000000000000}"/>
    <hyperlink ref="A6" location="'Table 2'!A1" display="Table 2" xr:uid="{00000000-0004-0000-0000-000001000000}"/>
    <hyperlink ref="A7" location="'Table 3 '!A1" display="Table 3" xr:uid="{00000000-0004-0000-0000-000002000000}"/>
    <hyperlink ref="A8" location="'Table 4 '!A1" display="Table 4" xr:uid="{00000000-0004-0000-0000-000003000000}"/>
    <hyperlink ref="A9" location="'Table 5 '!A1" display="Table 5" xr:uid="{00000000-0004-0000-0000-000004000000}"/>
    <hyperlink ref="A10" location="'Table 6 '!A1" display="Table 6" xr:uid="{00000000-0004-0000-0000-000005000000}"/>
    <hyperlink ref="A14" location="'Table 7'!A1" display="Table 7" xr:uid="{00000000-0004-0000-0000-000006000000}"/>
    <hyperlink ref="A15" location="'Table 8'!A1" display="Table 8" xr:uid="{00000000-0004-0000-0000-000007000000}"/>
    <hyperlink ref="A16" location="'Table 9'!A1" display="Table 9" xr:uid="{00000000-0004-0000-0000-000008000000}"/>
    <hyperlink ref="A17" location="'Table 10'!A1" display="Table 10" xr:uid="{00000000-0004-0000-0000-000009000000}"/>
    <hyperlink ref="A18" location="'Table 11'!A1" display="Table 11" xr:uid="{00000000-0004-0000-0000-00000A000000}"/>
    <hyperlink ref="A22" location="'Table 12'!A1" display="Table 12" xr:uid="{00000000-0004-0000-0000-00000B000000}"/>
    <hyperlink ref="A23" location="'Table 13 '!A1" display="Table 13" xr:uid="{00000000-0004-0000-0000-00000C000000}"/>
    <hyperlink ref="A24" location="'Table 14'!A1" display="Table 14" xr:uid="{00000000-0004-0000-0000-00000D000000}"/>
    <hyperlink ref="A25" location="'Table 15'!A1" display="Table 15" xr:uid="{00000000-0004-0000-0000-00000E000000}"/>
    <hyperlink ref="A26" location="'Table 16'!A1" display="Table 16" xr:uid="{00000000-0004-0000-0000-00000F000000}"/>
    <hyperlink ref="A27" location="'Table 17'!A1" display="Table 17" xr:uid="{00000000-0004-0000-0000-000010000000}"/>
    <hyperlink ref="A5" location="'Chart 1'!A1" display="Chart 1" xr:uid="{00000000-0004-0000-0000-000011000000}"/>
    <hyperlink ref="A11" location="'Chart 2'!A1" display="Chart 2" xr:uid="{00000000-0004-0000-0000-000012000000}"/>
    <hyperlink ref="A19" location="'Chart 3'!A1" display="Chart 3" xr:uid="{00000000-0004-0000-0000-000013000000}"/>
    <hyperlink ref="A28" location="'Chart 4'!A1" display="Chart 4" xr:uid="{00000000-0004-0000-0000-000014000000}"/>
  </hyperlinks>
  <pageMargins left="0.7" right="0.7" top="0.75" bottom="0.75" header="0.3" footer="0.3"/>
  <pageSetup scale="8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7" tint="0.39997558519241921"/>
  </sheetPr>
  <dimension ref="A1:L60"/>
  <sheetViews>
    <sheetView zoomScaleNormal="100" workbookViewId="0"/>
  </sheetViews>
  <sheetFormatPr defaultColWidth="9.109375" defaultRowHeight="9.9" customHeight="1"/>
  <cols>
    <col min="1" max="1" width="14.44140625" style="5" customWidth="1"/>
    <col min="2" max="2" width="8.44140625" style="147" customWidth="1"/>
    <col min="3" max="3" width="5.88671875" style="41" customWidth="1"/>
    <col min="4" max="4" width="4.109375" style="5" customWidth="1"/>
    <col min="5" max="5" width="7.5546875" style="147" customWidth="1"/>
    <col min="6" max="6" width="6.44140625" style="41" customWidth="1"/>
    <col min="7" max="7" width="4.44140625" style="5" customWidth="1"/>
    <col min="8" max="9" width="9.109375" style="5"/>
    <col min="10" max="10" width="4.44140625" style="5" customWidth="1"/>
    <col min="11" max="11" width="9.109375" style="5"/>
    <col min="12" max="12" width="6.88671875" style="5" customWidth="1"/>
    <col min="13" max="16384" width="9.109375" style="5"/>
  </cols>
  <sheetData>
    <row r="1" spans="1:12" ht="18">
      <c r="A1" s="9" t="s">
        <v>148</v>
      </c>
      <c r="B1" s="135"/>
      <c r="C1" s="68"/>
      <c r="D1" s="9"/>
      <c r="E1" s="135"/>
      <c r="F1" s="68"/>
      <c r="G1" s="9"/>
      <c r="H1" s="9"/>
      <c r="I1" s="9"/>
      <c r="J1" s="9"/>
      <c r="K1" s="9"/>
      <c r="L1" s="9"/>
    </row>
    <row r="2" spans="1:12" ht="16.649999999999999" customHeight="1">
      <c r="A2" s="291" t="s">
        <v>211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ht="16.649999999999999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4.25" customHeight="1">
      <c r="A4" s="292" t="str">
        <f>"Fiscal Years "&amp;'Table 1'!C6&amp;" - "&amp;'Table 1'!F6</f>
        <v>Fiscal Years 2019 - 2022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2" ht="12" customHeight="1">
      <c r="A5" s="50"/>
      <c r="B5" s="312">
        <f>'Table 1'!C6</f>
        <v>2019</v>
      </c>
      <c r="C5" s="312"/>
      <c r="D5" s="50"/>
      <c r="E5" s="312">
        <f>'Table 1'!D6</f>
        <v>2020</v>
      </c>
      <c r="F5" s="313"/>
      <c r="G5" s="136"/>
      <c r="H5" s="312">
        <f>'Table 1'!E6</f>
        <v>2021</v>
      </c>
      <c r="I5" s="313"/>
      <c r="J5" s="136"/>
      <c r="K5" s="312">
        <f>'Table 1'!F6</f>
        <v>2022</v>
      </c>
      <c r="L5" s="313"/>
    </row>
    <row r="6" spans="1:12" s="91" customFormat="1" ht="12" customHeight="1">
      <c r="A6" s="53" t="s">
        <v>2</v>
      </c>
      <c r="B6" s="89" t="s">
        <v>64</v>
      </c>
      <c r="C6" s="137" t="s">
        <v>1</v>
      </c>
      <c r="D6" s="53"/>
      <c r="E6" s="89" t="s">
        <v>64</v>
      </c>
      <c r="F6" s="90" t="s">
        <v>1</v>
      </c>
      <c r="G6" s="137"/>
      <c r="H6" s="89" t="s">
        <v>64</v>
      </c>
      <c r="I6" s="90" t="s">
        <v>1</v>
      </c>
      <c r="J6" s="137"/>
      <c r="K6" s="89" t="s">
        <v>64</v>
      </c>
      <c r="L6" s="90" t="s">
        <v>1</v>
      </c>
    </row>
    <row r="7" spans="1:12" ht="14.4">
      <c r="A7" s="79" t="s">
        <v>4</v>
      </c>
      <c r="B7" s="138">
        <v>9490.2536579750322</v>
      </c>
      <c r="C7" s="139">
        <v>1</v>
      </c>
      <c r="D7" s="79"/>
      <c r="E7" s="138">
        <v>9962.0165831574759</v>
      </c>
      <c r="F7" s="79">
        <v>1</v>
      </c>
      <c r="G7" s="79"/>
      <c r="H7" s="138">
        <v>10207.253026778302</v>
      </c>
      <c r="I7" s="79">
        <v>1</v>
      </c>
      <c r="J7" s="79"/>
      <c r="K7" s="138">
        <v>12634.998287040446</v>
      </c>
      <c r="L7" s="79">
        <v>1</v>
      </c>
    </row>
    <row r="8" spans="1:12" ht="14.4">
      <c r="A8" s="7" t="s">
        <v>14</v>
      </c>
      <c r="B8" s="140">
        <v>7331.8229510157171</v>
      </c>
      <c r="C8" s="141">
        <v>6</v>
      </c>
      <c r="D8" s="7"/>
      <c r="E8" s="140">
        <v>7011.3055791752377</v>
      </c>
      <c r="F8" s="7">
        <v>7</v>
      </c>
      <c r="G8" s="7"/>
      <c r="H8" s="140">
        <v>9128.996891391078</v>
      </c>
      <c r="I8" s="7">
        <v>3</v>
      </c>
      <c r="J8" s="7"/>
      <c r="K8" s="140">
        <v>10318.163620134954</v>
      </c>
      <c r="L8" s="7">
        <v>2</v>
      </c>
    </row>
    <row r="9" spans="1:12" ht="14.4">
      <c r="A9" s="79" t="s">
        <v>16</v>
      </c>
      <c r="B9" s="138">
        <v>8518.373901162955</v>
      </c>
      <c r="C9" s="139">
        <v>2</v>
      </c>
      <c r="D9" s="79"/>
      <c r="E9" s="138">
        <v>8393.8573264998849</v>
      </c>
      <c r="F9" s="79">
        <v>2</v>
      </c>
      <c r="G9" s="79"/>
      <c r="H9" s="138">
        <v>9544.5836941445996</v>
      </c>
      <c r="I9" s="79">
        <v>2</v>
      </c>
      <c r="J9" s="79"/>
      <c r="K9" s="138">
        <v>9740.8687370809548</v>
      </c>
      <c r="L9" s="79">
        <v>3</v>
      </c>
    </row>
    <row r="10" spans="1:12" ht="14.4">
      <c r="A10" s="7" t="s">
        <v>6</v>
      </c>
      <c r="B10" s="140">
        <v>7587.7475631479065</v>
      </c>
      <c r="C10" s="141">
        <v>5</v>
      </c>
      <c r="D10" s="7"/>
      <c r="E10" s="140">
        <v>7470.9965587625275</v>
      </c>
      <c r="F10" s="7">
        <v>5</v>
      </c>
      <c r="G10" s="7"/>
      <c r="H10" s="140">
        <v>7734.8097859605386</v>
      </c>
      <c r="I10" s="7">
        <v>6</v>
      </c>
      <c r="J10" s="7"/>
      <c r="K10" s="140">
        <v>9482.8515045844288</v>
      </c>
      <c r="L10" s="7">
        <v>4</v>
      </c>
    </row>
    <row r="11" spans="1:12" ht="14.4">
      <c r="A11" s="79" t="s">
        <v>11</v>
      </c>
      <c r="B11" s="138">
        <v>7611.7396536534134</v>
      </c>
      <c r="C11" s="139">
        <v>4</v>
      </c>
      <c r="D11" s="79"/>
      <c r="E11" s="138">
        <v>7597.2901035598115</v>
      </c>
      <c r="F11" s="79">
        <v>3</v>
      </c>
      <c r="G11" s="79"/>
      <c r="H11" s="138">
        <v>8289.3433539047965</v>
      </c>
      <c r="I11" s="79">
        <v>4</v>
      </c>
      <c r="J11" s="79"/>
      <c r="K11" s="138">
        <v>9380.351649418637</v>
      </c>
      <c r="L11" s="79">
        <v>5</v>
      </c>
    </row>
    <row r="12" spans="1:12" ht="14.4">
      <c r="A12" s="7" t="s">
        <v>21</v>
      </c>
      <c r="B12" s="140">
        <v>7230.3013388229483</v>
      </c>
      <c r="C12" s="141">
        <v>7</v>
      </c>
      <c r="D12" s="7"/>
      <c r="E12" s="140">
        <v>7270.9563211222276</v>
      </c>
      <c r="F12" s="7">
        <v>6</v>
      </c>
      <c r="G12" s="7"/>
      <c r="H12" s="140">
        <v>8097.5340086110991</v>
      </c>
      <c r="I12" s="7">
        <v>5</v>
      </c>
      <c r="J12" s="7"/>
      <c r="K12" s="140">
        <v>9367.4000289761752</v>
      </c>
      <c r="L12" s="7">
        <v>6</v>
      </c>
    </row>
    <row r="13" spans="1:12" ht="14.4">
      <c r="A13" s="79" t="s">
        <v>3</v>
      </c>
      <c r="B13" s="138">
        <v>8346.2309779403095</v>
      </c>
      <c r="C13" s="139">
        <v>3</v>
      </c>
      <c r="D13" s="79"/>
      <c r="E13" s="138">
        <v>7581.147072307589</v>
      </c>
      <c r="F13" s="79">
        <v>4</v>
      </c>
      <c r="G13" s="79"/>
      <c r="H13" s="138">
        <v>6964.1658211074664</v>
      </c>
      <c r="I13" s="79">
        <v>11</v>
      </c>
      <c r="J13" s="79"/>
      <c r="K13" s="138">
        <v>8978.8067076102016</v>
      </c>
      <c r="L13" s="79">
        <v>7</v>
      </c>
    </row>
    <row r="14" spans="1:12" ht="14.4">
      <c r="A14" s="7" t="s">
        <v>7</v>
      </c>
      <c r="B14" s="140">
        <v>6540.2135586818113</v>
      </c>
      <c r="C14" s="141">
        <v>10</v>
      </c>
      <c r="D14" s="7"/>
      <c r="E14" s="140">
        <v>6486.7521087875757</v>
      </c>
      <c r="F14" s="7">
        <v>10</v>
      </c>
      <c r="G14" s="7"/>
      <c r="H14" s="140">
        <v>7575.5891721726575</v>
      </c>
      <c r="I14" s="7">
        <v>7</v>
      </c>
      <c r="J14" s="7"/>
      <c r="K14" s="140">
        <v>8165.12773279884</v>
      </c>
      <c r="L14" s="7">
        <v>8</v>
      </c>
    </row>
    <row r="15" spans="1:12" ht="14.4">
      <c r="A15" s="79" t="s">
        <v>10</v>
      </c>
      <c r="B15" s="138">
        <v>6387.6404860526081</v>
      </c>
      <c r="C15" s="139">
        <v>11</v>
      </c>
      <c r="D15" s="79"/>
      <c r="E15" s="138">
        <v>6409.2799694945197</v>
      </c>
      <c r="F15" s="79">
        <v>11</v>
      </c>
      <c r="G15" s="79"/>
      <c r="H15" s="138">
        <v>7296.6061854254731</v>
      </c>
      <c r="I15" s="79">
        <v>9</v>
      </c>
      <c r="J15" s="79"/>
      <c r="K15" s="138">
        <v>8129.4327709554846</v>
      </c>
      <c r="L15" s="79">
        <v>9</v>
      </c>
    </row>
    <row r="16" spans="1:12" ht="14.4">
      <c r="A16" s="7" t="s">
        <v>20</v>
      </c>
      <c r="B16" s="140">
        <v>6685.7508960240675</v>
      </c>
      <c r="C16" s="141">
        <v>9</v>
      </c>
      <c r="D16" s="7"/>
      <c r="E16" s="140">
        <v>6821.1061731824175</v>
      </c>
      <c r="F16" s="7">
        <v>8</v>
      </c>
      <c r="G16" s="7"/>
      <c r="H16" s="140">
        <v>7206.0788938347887</v>
      </c>
      <c r="I16" s="7">
        <v>10</v>
      </c>
      <c r="J16" s="7"/>
      <c r="K16" s="140">
        <v>8062.6199485185934</v>
      </c>
      <c r="L16" s="7">
        <v>10</v>
      </c>
    </row>
    <row r="17" spans="1:12" ht="14.4">
      <c r="A17" s="79" t="s">
        <v>9</v>
      </c>
      <c r="B17" s="138">
        <v>6705.0422918050481</v>
      </c>
      <c r="C17" s="139">
        <v>8</v>
      </c>
      <c r="D17" s="79"/>
      <c r="E17" s="138">
        <v>6524.824710426883</v>
      </c>
      <c r="F17" s="79">
        <v>9</v>
      </c>
      <c r="G17" s="79"/>
      <c r="H17" s="138">
        <v>7460.0945823697703</v>
      </c>
      <c r="I17" s="79">
        <v>8</v>
      </c>
      <c r="J17" s="79"/>
      <c r="K17" s="138">
        <v>8052.7977771124288</v>
      </c>
      <c r="L17" s="79">
        <v>11</v>
      </c>
    </row>
    <row r="18" spans="1:12" ht="14.4">
      <c r="A18" s="7" t="s">
        <v>28</v>
      </c>
      <c r="B18" s="140">
        <v>5919.3406874052589</v>
      </c>
      <c r="C18" s="141">
        <v>14</v>
      </c>
      <c r="D18" s="7"/>
      <c r="E18" s="140">
        <v>5924.2879576723462</v>
      </c>
      <c r="F18" s="7">
        <v>14</v>
      </c>
      <c r="G18" s="7"/>
      <c r="H18" s="140">
        <v>6805.0565502055733</v>
      </c>
      <c r="I18" s="7">
        <v>12</v>
      </c>
      <c r="J18" s="7"/>
      <c r="K18" s="140">
        <v>7753.4573745547978</v>
      </c>
      <c r="L18" s="7">
        <v>12</v>
      </c>
    </row>
    <row r="19" spans="1:12" ht="14.4">
      <c r="A19" s="79" t="s">
        <v>12</v>
      </c>
      <c r="B19" s="138">
        <v>5101.0217768904113</v>
      </c>
      <c r="C19" s="139">
        <v>26</v>
      </c>
      <c r="D19" s="79"/>
      <c r="E19" s="138">
        <v>5013.6037980310366</v>
      </c>
      <c r="F19" s="79">
        <v>26</v>
      </c>
      <c r="G19" s="79"/>
      <c r="H19" s="138">
        <v>5171.0819225787445</v>
      </c>
      <c r="I19" s="79">
        <v>30</v>
      </c>
      <c r="J19" s="79"/>
      <c r="K19" s="138">
        <v>7746.8362502657128</v>
      </c>
      <c r="L19" s="79">
        <v>13</v>
      </c>
    </row>
    <row r="20" spans="1:12" ht="14.4">
      <c r="A20" s="96" t="s">
        <v>35</v>
      </c>
      <c r="B20" s="142">
        <v>6040.5787240626896</v>
      </c>
      <c r="C20" s="143">
        <v>13</v>
      </c>
      <c r="D20" s="96"/>
      <c r="E20" s="142">
        <v>6220.0437797637787</v>
      </c>
      <c r="F20" s="96">
        <v>13</v>
      </c>
      <c r="G20" s="96"/>
      <c r="H20" s="142">
        <v>6687.0351033313718</v>
      </c>
      <c r="I20" s="96">
        <v>14</v>
      </c>
      <c r="J20" s="96"/>
      <c r="K20" s="142">
        <v>7457.7638274464171</v>
      </c>
      <c r="L20" s="96">
        <v>14</v>
      </c>
    </row>
    <row r="21" spans="1:12" ht="14.4">
      <c r="A21" s="79" t="s">
        <v>40</v>
      </c>
      <c r="B21" s="138">
        <v>5658.3738605839098</v>
      </c>
      <c r="C21" s="139">
        <v>17</v>
      </c>
      <c r="D21" s="79"/>
      <c r="E21" s="138">
        <v>5687.4672895469157</v>
      </c>
      <c r="F21" s="79">
        <v>17</v>
      </c>
      <c r="G21" s="79"/>
      <c r="H21" s="138">
        <v>6448.4516489349844</v>
      </c>
      <c r="I21" s="79">
        <v>17</v>
      </c>
      <c r="J21" s="79"/>
      <c r="K21" s="138">
        <v>7288.9159879661283</v>
      </c>
      <c r="L21" s="79">
        <v>15</v>
      </c>
    </row>
    <row r="22" spans="1:12" ht="14.4">
      <c r="A22" s="7" t="s">
        <v>8</v>
      </c>
      <c r="B22" s="140">
        <v>6105.6922307991335</v>
      </c>
      <c r="C22" s="141">
        <v>12</v>
      </c>
      <c r="D22" s="7"/>
      <c r="E22" s="140">
        <v>6365.6506471148523</v>
      </c>
      <c r="F22" s="7">
        <v>12</v>
      </c>
      <c r="G22" s="7"/>
      <c r="H22" s="140">
        <v>6803.260787516755</v>
      </c>
      <c r="I22" s="7">
        <v>13</v>
      </c>
      <c r="J22" s="7"/>
      <c r="K22" s="140">
        <v>7247.7953447486816</v>
      </c>
      <c r="L22" s="7">
        <v>16</v>
      </c>
    </row>
    <row r="23" spans="1:12" ht="14.4">
      <c r="A23" s="79" t="s">
        <v>17</v>
      </c>
      <c r="B23" s="138">
        <v>5803.7721055442125</v>
      </c>
      <c r="C23" s="139">
        <v>15</v>
      </c>
      <c r="D23" s="79"/>
      <c r="E23" s="138">
        <v>5762.6301478999094</v>
      </c>
      <c r="F23" s="79">
        <v>15</v>
      </c>
      <c r="G23" s="79"/>
      <c r="H23" s="138">
        <v>6491.4551039542375</v>
      </c>
      <c r="I23" s="79">
        <v>16</v>
      </c>
      <c r="J23" s="79"/>
      <c r="K23" s="138">
        <v>7008.2809828163909</v>
      </c>
      <c r="L23" s="79">
        <v>17</v>
      </c>
    </row>
    <row r="24" spans="1:12" ht="14.4">
      <c r="A24" s="7" t="s">
        <v>5</v>
      </c>
      <c r="B24" s="140">
        <v>5099.4324381842898</v>
      </c>
      <c r="C24" s="141">
        <v>27</v>
      </c>
      <c r="D24" s="7"/>
      <c r="E24" s="140">
        <v>4541.8624621167273</v>
      </c>
      <c r="F24" s="7">
        <v>32</v>
      </c>
      <c r="G24" s="7"/>
      <c r="H24" s="140">
        <v>4195.9345888747603</v>
      </c>
      <c r="I24" s="7">
        <v>50</v>
      </c>
      <c r="J24" s="7"/>
      <c r="K24" s="140">
        <v>6910.6749958839227</v>
      </c>
      <c r="L24" s="7">
        <v>18</v>
      </c>
    </row>
    <row r="25" spans="1:12" ht="14.4">
      <c r="A25" s="79" t="s">
        <v>23</v>
      </c>
      <c r="B25" s="138">
        <v>5507.8753859885728</v>
      </c>
      <c r="C25" s="139">
        <v>20</v>
      </c>
      <c r="D25" s="79"/>
      <c r="E25" s="138">
        <v>5358.0471046324737</v>
      </c>
      <c r="F25" s="79">
        <v>22</v>
      </c>
      <c r="G25" s="79"/>
      <c r="H25" s="138">
        <v>6504.3448312903238</v>
      </c>
      <c r="I25" s="79">
        <v>15</v>
      </c>
      <c r="J25" s="79"/>
      <c r="K25" s="138">
        <v>6910.3551891064535</v>
      </c>
      <c r="L25" s="79">
        <v>19</v>
      </c>
    </row>
    <row r="26" spans="1:12" ht="14.4">
      <c r="A26" s="7" t="s">
        <v>46</v>
      </c>
      <c r="B26" s="140">
        <v>5464.4842129697663</v>
      </c>
      <c r="C26" s="141">
        <v>21</v>
      </c>
      <c r="D26" s="7"/>
      <c r="E26" s="140">
        <v>5619.481911786891</v>
      </c>
      <c r="F26" s="7">
        <v>18</v>
      </c>
      <c r="G26" s="7"/>
      <c r="H26" s="140">
        <v>6214.57086810495</v>
      </c>
      <c r="I26" s="7">
        <v>20</v>
      </c>
      <c r="J26" s="7"/>
      <c r="K26" s="140">
        <v>6855.457814563998</v>
      </c>
      <c r="L26" s="7">
        <v>20</v>
      </c>
    </row>
    <row r="27" spans="1:12" ht="14.4">
      <c r="A27" s="79" t="s">
        <v>19</v>
      </c>
      <c r="B27" s="138">
        <v>5546.2645351751107</v>
      </c>
      <c r="C27" s="139">
        <v>19</v>
      </c>
      <c r="D27" s="79"/>
      <c r="E27" s="138">
        <v>5706.1122998454675</v>
      </c>
      <c r="F27" s="79">
        <v>16</v>
      </c>
      <c r="G27" s="79"/>
      <c r="H27" s="138">
        <v>6351.8364486243127</v>
      </c>
      <c r="I27" s="79">
        <v>18</v>
      </c>
      <c r="J27" s="79"/>
      <c r="K27" s="138">
        <v>6745.8000573245909</v>
      </c>
      <c r="L27" s="79">
        <v>21</v>
      </c>
    </row>
    <row r="28" spans="1:12" ht="14.4">
      <c r="A28" s="7" t="s">
        <v>27</v>
      </c>
      <c r="B28" s="140">
        <v>5688.5923001735482</v>
      </c>
      <c r="C28" s="141">
        <v>16</v>
      </c>
      <c r="D28" s="7"/>
      <c r="E28" s="140">
        <v>5554.0677220891776</v>
      </c>
      <c r="F28" s="7">
        <v>19</v>
      </c>
      <c r="G28" s="7"/>
      <c r="H28" s="140">
        <v>6259.2011051229592</v>
      </c>
      <c r="I28" s="7">
        <v>19</v>
      </c>
      <c r="J28" s="7"/>
      <c r="K28" s="140">
        <v>6636.9115450942372</v>
      </c>
      <c r="L28" s="7">
        <v>22</v>
      </c>
    </row>
    <row r="29" spans="1:12" ht="14.4">
      <c r="A29" s="79" t="s">
        <v>26</v>
      </c>
      <c r="B29" s="138">
        <v>5351.7460990130357</v>
      </c>
      <c r="C29" s="139">
        <v>22</v>
      </c>
      <c r="D29" s="79"/>
      <c r="E29" s="138">
        <v>5448.0077617185079</v>
      </c>
      <c r="F29" s="79">
        <v>20</v>
      </c>
      <c r="G29" s="79"/>
      <c r="H29" s="138">
        <v>5939.150472718703</v>
      </c>
      <c r="I29" s="79">
        <v>21</v>
      </c>
      <c r="J29" s="79"/>
      <c r="K29" s="138">
        <v>6380.3174789802451</v>
      </c>
      <c r="L29" s="79">
        <v>23</v>
      </c>
    </row>
    <row r="30" spans="1:12" ht="14.4">
      <c r="A30" s="7" t="s">
        <v>38</v>
      </c>
      <c r="B30" s="140">
        <v>5300.9784511518055</v>
      </c>
      <c r="C30" s="141">
        <v>23</v>
      </c>
      <c r="D30" s="7"/>
      <c r="E30" s="140">
        <v>5217.1260848328093</v>
      </c>
      <c r="F30" s="7">
        <v>24</v>
      </c>
      <c r="G30" s="7"/>
      <c r="H30" s="140">
        <v>5914.5505771710114</v>
      </c>
      <c r="I30" s="7">
        <v>22</v>
      </c>
      <c r="J30" s="7"/>
      <c r="K30" s="140">
        <v>6326.1387377439887</v>
      </c>
      <c r="L30" s="7">
        <v>24</v>
      </c>
    </row>
    <row r="31" spans="1:12" ht="14.4">
      <c r="A31" s="79" t="s">
        <v>31</v>
      </c>
      <c r="B31" s="138">
        <v>4849.5219585927989</v>
      </c>
      <c r="C31" s="139">
        <v>29</v>
      </c>
      <c r="D31" s="79"/>
      <c r="E31" s="138">
        <v>4543.4860817625877</v>
      </c>
      <c r="F31" s="79">
        <v>32</v>
      </c>
      <c r="G31" s="79"/>
      <c r="H31" s="138">
        <v>5770.8833361449606</v>
      </c>
      <c r="I31" s="79">
        <v>23</v>
      </c>
      <c r="J31" s="79"/>
      <c r="K31" s="138">
        <v>6325.8363170068797</v>
      </c>
      <c r="L31" s="79">
        <v>25</v>
      </c>
    </row>
    <row r="32" spans="1:12" ht="14.4">
      <c r="A32" s="7" t="s">
        <v>15</v>
      </c>
      <c r="B32" s="140">
        <v>5628.9602836459926</v>
      </c>
      <c r="C32" s="141">
        <v>18</v>
      </c>
      <c r="D32" s="7"/>
      <c r="E32" s="140">
        <v>5403.0062171825057</v>
      </c>
      <c r="F32" s="7">
        <v>21</v>
      </c>
      <c r="G32" s="7"/>
      <c r="H32" s="140">
        <v>5234.2365111898962</v>
      </c>
      <c r="I32" s="7">
        <v>28</v>
      </c>
      <c r="J32" s="7"/>
      <c r="K32" s="140">
        <v>6277.5766631926954</v>
      </c>
      <c r="L32" s="7">
        <v>26</v>
      </c>
    </row>
    <row r="33" spans="1:12" ht="14.4">
      <c r="A33" s="79" t="s">
        <v>30</v>
      </c>
      <c r="B33" s="138">
        <v>5026.5391431276184</v>
      </c>
      <c r="C33" s="139">
        <v>28</v>
      </c>
      <c r="D33" s="79"/>
      <c r="E33" s="138">
        <v>4869.6600099773768</v>
      </c>
      <c r="F33" s="79">
        <v>27</v>
      </c>
      <c r="G33" s="79"/>
      <c r="H33" s="138">
        <v>5162.2743786587243</v>
      </c>
      <c r="I33" s="79">
        <v>31</v>
      </c>
      <c r="J33" s="79"/>
      <c r="K33" s="138">
        <v>6226.5485763826209</v>
      </c>
      <c r="L33" s="79">
        <v>27</v>
      </c>
    </row>
    <row r="34" spans="1:12" ht="14.4">
      <c r="A34" s="7" t="s">
        <v>48</v>
      </c>
      <c r="B34" s="140">
        <v>5126.8269988094144</v>
      </c>
      <c r="C34" s="141">
        <v>25</v>
      </c>
      <c r="D34" s="7"/>
      <c r="E34" s="140">
        <v>5118.0514552052218</v>
      </c>
      <c r="F34" s="7">
        <v>25</v>
      </c>
      <c r="G34" s="7"/>
      <c r="H34" s="140">
        <v>5431.9548386816004</v>
      </c>
      <c r="I34" s="7">
        <v>25</v>
      </c>
      <c r="J34" s="7"/>
      <c r="K34" s="140">
        <v>5968.8467121299263</v>
      </c>
      <c r="L34" s="7">
        <v>28</v>
      </c>
    </row>
    <row r="35" spans="1:12" ht="14.4">
      <c r="A35" s="79" t="s">
        <v>18</v>
      </c>
      <c r="B35" s="138">
        <v>5200.5067278672677</v>
      </c>
      <c r="C35" s="139">
        <v>24</v>
      </c>
      <c r="D35" s="79"/>
      <c r="E35" s="138">
        <v>5292.1179627947586</v>
      </c>
      <c r="F35" s="79">
        <v>23</v>
      </c>
      <c r="G35" s="79"/>
      <c r="H35" s="138">
        <v>5689.390845727271</v>
      </c>
      <c r="I35" s="79">
        <v>24</v>
      </c>
      <c r="J35" s="79"/>
      <c r="K35" s="138">
        <v>5965.6476605864855</v>
      </c>
      <c r="L35" s="79">
        <v>29</v>
      </c>
    </row>
    <row r="36" spans="1:12" ht="14.4">
      <c r="A36" s="7" t="s">
        <v>32</v>
      </c>
      <c r="B36" s="140">
        <v>4502.5849896206619</v>
      </c>
      <c r="C36" s="141">
        <v>34</v>
      </c>
      <c r="D36" s="7"/>
      <c r="E36" s="140">
        <v>4509.8552993969106</v>
      </c>
      <c r="F36" s="7">
        <v>33</v>
      </c>
      <c r="G36" s="7"/>
      <c r="H36" s="140">
        <v>5201.1992152397279</v>
      </c>
      <c r="I36" s="7">
        <v>29</v>
      </c>
      <c r="J36" s="7"/>
      <c r="K36" s="140">
        <v>5883.9651616192114</v>
      </c>
      <c r="L36" s="7">
        <v>30</v>
      </c>
    </row>
    <row r="37" spans="1:12" ht="14.4">
      <c r="A37" s="79" t="s">
        <v>37</v>
      </c>
      <c r="B37" s="138">
        <v>4788.1645371157701</v>
      </c>
      <c r="C37" s="139">
        <v>31</v>
      </c>
      <c r="D37" s="79"/>
      <c r="E37" s="138">
        <v>4722.6043229688448</v>
      </c>
      <c r="F37" s="79">
        <v>30</v>
      </c>
      <c r="G37" s="79"/>
      <c r="H37" s="138">
        <v>5408.9628695888614</v>
      </c>
      <c r="I37" s="79">
        <v>26</v>
      </c>
      <c r="J37" s="79"/>
      <c r="K37" s="138">
        <v>5781.4898533827973</v>
      </c>
      <c r="L37" s="79">
        <v>31</v>
      </c>
    </row>
    <row r="38" spans="1:12" ht="14.4">
      <c r="A38" s="7" t="s">
        <v>25</v>
      </c>
      <c r="B38" s="140">
        <v>4767.6354064774487</v>
      </c>
      <c r="C38" s="141">
        <v>32</v>
      </c>
      <c r="D38" s="7"/>
      <c r="E38" s="140">
        <v>4845.7721719224601</v>
      </c>
      <c r="F38" s="7">
        <v>28</v>
      </c>
      <c r="G38" s="7"/>
      <c r="H38" s="140">
        <v>5289.4493541946576</v>
      </c>
      <c r="I38" s="7">
        <v>27</v>
      </c>
      <c r="J38" s="7"/>
      <c r="K38" s="140">
        <v>5744.4807482252572</v>
      </c>
      <c r="L38" s="7">
        <v>32</v>
      </c>
    </row>
    <row r="39" spans="1:12" ht="14.4">
      <c r="A39" s="79" t="s">
        <v>39</v>
      </c>
      <c r="B39" s="138">
        <v>4820.4132121080238</v>
      </c>
      <c r="C39" s="139">
        <v>30</v>
      </c>
      <c r="D39" s="79"/>
      <c r="E39" s="138">
        <v>4799.3576700390477</v>
      </c>
      <c r="F39" s="79">
        <v>29</v>
      </c>
      <c r="G39" s="79"/>
      <c r="H39" s="138">
        <v>4933.2657211149581</v>
      </c>
      <c r="I39" s="79">
        <v>34</v>
      </c>
      <c r="J39" s="79"/>
      <c r="K39" s="138">
        <v>5520.446539436748</v>
      </c>
      <c r="L39" s="79">
        <v>33</v>
      </c>
    </row>
    <row r="40" spans="1:12" ht="14.4">
      <c r="A40" s="7" t="s">
        <v>33</v>
      </c>
      <c r="B40" s="140">
        <v>4551.765162357935</v>
      </c>
      <c r="C40" s="141">
        <v>33</v>
      </c>
      <c r="D40" s="7"/>
      <c r="E40" s="140">
        <v>4450.3794357364623</v>
      </c>
      <c r="F40" s="7">
        <v>35</v>
      </c>
      <c r="G40" s="7"/>
      <c r="H40" s="140">
        <v>4785.5880733152162</v>
      </c>
      <c r="I40" s="7">
        <v>36</v>
      </c>
      <c r="J40" s="7"/>
      <c r="K40" s="140">
        <v>5477.2404516314618</v>
      </c>
      <c r="L40" s="7">
        <v>34</v>
      </c>
    </row>
    <row r="41" spans="1:12" ht="14.4">
      <c r="A41" s="79" t="s">
        <v>34</v>
      </c>
      <c r="B41" s="138">
        <v>4327.4439007509482</v>
      </c>
      <c r="C41" s="139">
        <v>38</v>
      </c>
      <c r="D41" s="79"/>
      <c r="E41" s="138">
        <v>4255.2880994739917</v>
      </c>
      <c r="F41" s="79">
        <v>38</v>
      </c>
      <c r="G41" s="79"/>
      <c r="H41" s="138">
        <v>4941.562369784343</v>
      </c>
      <c r="I41" s="79">
        <v>33</v>
      </c>
      <c r="J41" s="79"/>
      <c r="K41" s="138">
        <v>5370.5004211183768</v>
      </c>
      <c r="L41" s="79">
        <v>35</v>
      </c>
    </row>
    <row r="42" spans="1:12" ht="14.4">
      <c r="A42" s="7" t="s">
        <v>13</v>
      </c>
      <c r="B42" s="140">
        <v>4377.1343894911488</v>
      </c>
      <c r="C42" s="141">
        <v>37</v>
      </c>
      <c r="D42" s="7"/>
      <c r="E42" s="140">
        <v>4234.8055742239358</v>
      </c>
      <c r="F42" s="7">
        <v>40</v>
      </c>
      <c r="G42" s="7"/>
      <c r="H42" s="140">
        <v>4690.4483350283163</v>
      </c>
      <c r="I42" s="7">
        <v>40</v>
      </c>
      <c r="J42" s="7"/>
      <c r="K42" s="140">
        <v>5318.4799431339834</v>
      </c>
      <c r="L42" s="7">
        <v>36</v>
      </c>
    </row>
    <row r="43" spans="1:12" ht="14.4">
      <c r="A43" s="79" t="s">
        <v>24</v>
      </c>
      <c r="B43" s="138">
        <v>4321.8924815273631</v>
      </c>
      <c r="C43" s="139">
        <v>39</v>
      </c>
      <c r="D43" s="79"/>
      <c r="E43" s="138">
        <v>4359.359147447215</v>
      </c>
      <c r="F43" s="79">
        <v>36</v>
      </c>
      <c r="G43" s="79"/>
      <c r="H43" s="138">
        <v>4887.4705243057533</v>
      </c>
      <c r="I43" s="79">
        <v>35</v>
      </c>
      <c r="J43" s="79"/>
      <c r="K43" s="138">
        <v>5304.3986629433011</v>
      </c>
      <c r="L43" s="79">
        <v>37</v>
      </c>
    </row>
    <row r="44" spans="1:12" ht="14.4">
      <c r="A44" s="7" t="s">
        <v>43</v>
      </c>
      <c r="B44" s="140">
        <v>4151.6627572046546</v>
      </c>
      <c r="C44" s="141">
        <v>43</v>
      </c>
      <c r="D44" s="7"/>
      <c r="E44" s="140">
        <v>4123.6804993955147</v>
      </c>
      <c r="F44" s="7">
        <v>44</v>
      </c>
      <c r="G44" s="7"/>
      <c r="H44" s="140">
        <v>4602.5725863484276</v>
      </c>
      <c r="I44" s="7">
        <v>43</v>
      </c>
      <c r="J44" s="7"/>
      <c r="K44" s="140">
        <v>5297.2279487710584</v>
      </c>
      <c r="L44" s="7">
        <v>38</v>
      </c>
    </row>
    <row r="45" spans="1:12" ht="14.4">
      <c r="A45" s="79" t="s">
        <v>36</v>
      </c>
      <c r="B45" s="138">
        <v>4427.7071597450404</v>
      </c>
      <c r="C45" s="139">
        <v>35</v>
      </c>
      <c r="D45" s="79"/>
      <c r="E45" s="138">
        <v>4248.7928443033088</v>
      </c>
      <c r="F45" s="79">
        <v>39</v>
      </c>
      <c r="G45" s="79"/>
      <c r="H45" s="138">
        <v>4962.2493217155197</v>
      </c>
      <c r="I45" s="79">
        <v>32</v>
      </c>
      <c r="J45" s="79"/>
      <c r="K45" s="138">
        <v>5285.3407665999512</v>
      </c>
      <c r="L45" s="79">
        <v>39</v>
      </c>
    </row>
    <row r="46" spans="1:12" ht="14.4">
      <c r="A46" s="7" t="s">
        <v>41</v>
      </c>
      <c r="B46" s="140">
        <v>4307.310503499024</v>
      </c>
      <c r="C46" s="141">
        <v>40</v>
      </c>
      <c r="D46" s="7"/>
      <c r="E46" s="140">
        <v>4218.8225150912003</v>
      </c>
      <c r="F46" s="7">
        <v>41</v>
      </c>
      <c r="G46" s="7"/>
      <c r="H46" s="140">
        <v>4702.5657038163499</v>
      </c>
      <c r="I46" s="7">
        <v>39</v>
      </c>
      <c r="J46" s="7"/>
      <c r="K46" s="140">
        <v>5269.9502934828206</v>
      </c>
      <c r="L46" s="7">
        <v>40</v>
      </c>
    </row>
    <row r="47" spans="1:12" ht="14.4">
      <c r="A47" s="79" t="s">
        <v>29</v>
      </c>
      <c r="B47" s="138">
        <v>4247.0526937201612</v>
      </c>
      <c r="C47" s="139">
        <v>42</v>
      </c>
      <c r="D47" s="79"/>
      <c r="E47" s="138">
        <v>4330.512316087913</v>
      </c>
      <c r="F47" s="79">
        <v>37</v>
      </c>
      <c r="G47" s="79"/>
      <c r="H47" s="138">
        <v>4672.0591905114179</v>
      </c>
      <c r="I47" s="79">
        <v>41</v>
      </c>
      <c r="J47" s="79"/>
      <c r="K47" s="138">
        <v>5230.1324429851802</v>
      </c>
      <c r="L47" s="79">
        <v>41</v>
      </c>
    </row>
    <row r="48" spans="1:12" ht="14.4">
      <c r="A48" s="7" t="s">
        <v>44</v>
      </c>
      <c r="B48" s="140">
        <v>3955.8492019022492</v>
      </c>
      <c r="C48" s="141">
        <v>48</v>
      </c>
      <c r="D48" s="7"/>
      <c r="E48" s="140">
        <v>4164.348224789399</v>
      </c>
      <c r="F48" s="7">
        <v>43</v>
      </c>
      <c r="G48" s="7"/>
      <c r="H48" s="140">
        <v>4726.545538703288</v>
      </c>
      <c r="I48" s="7">
        <v>37</v>
      </c>
      <c r="J48" s="7"/>
      <c r="K48" s="140">
        <v>5227.4841601922144</v>
      </c>
      <c r="L48" s="7">
        <v>42</v>
      </c>
    </row>
    <row r="49" spans="1:12" ht="14.4">
      <c r="A49" s="79" t="s">
        <v>50</v>
      </c>
      <c r="B49" s="138">
        <v>4403.1097909288246</v>
      </c>
      <c r="C49" s="139">
        <v>36</v>
      </c>
      <c r="D49" s="79"/>
      <c r="E49" s="138">
        <v>4494.9773769499843</v>
      </c>
      <c r="F49" s="79">
        <v>34</v>
      </c>
      <c r="G49" s="79"/>
      <c r="H49" s="138">
        <v>4722.6046683456252</v>
      </c>
      <c r="I49" s="79">
        <v>38</v>
      </c>
      <c r="J49" s="79"/>
      <c r="K49" s="138">
        <v>5129.9967979435432</v>
      </c>
      <c r="L49" s="79">
        <v>43</v>
      </c>
    </row>
    <row r="50" spans="1:12" ht="14.4">
      <c r="A50" s="7" t="s">
        <v>42</v>
      </c>
      <c r="B50" s="140">
        <v>3971.8577296144099</v>
      </c>
      <c r="C50" s="141">
        <v>46</v>
      </c>
      <c r="D50" s="7"/>
      <c r="E50" s="140">
        <v>4104.7230914637257</v>
      </c>
      <c r="F50" s="7">
        <v>45</v>
      </c>
      <c r="G50" s="7"/>
      <c r="H50" s="140">
        <v>4479.0085092975633</v>
      </c>
      <c r="I50" s="7">
        <v>45</v>
      </c>
      <c r="J50" s="7"/>
      <c r="K50" s="140">
        <v>5098.3532825758475</v>
      </c>
      <c r="L50" s="7">
        <v>44</v>
      </c>
    </row>
    <row r="51" spans="1:12" ht="14.4">
      <c r="A51" s="79" t="s">
        <v>49</v>
      </c>
      <c r="B51" s="138">
        <v>4257.8718460560203</v>
      </c>
      <c r="C51" s="139">
        <v>41</v>
      </c>
      <c r="D51" s="79"/>
      <c r="E51" s="138">
        <v>4165.8341354370259</v>
      </c>
      <c r="F51" s="79">
        <v>42</v>
      </c>
      <c r="G51" s="79"/>
      <c r="H51" s="138">
        <v>4497.9355568927331</v>
      </c>
      <c r="I51" s="79">
        <v>44</v>
      </c>
      <c r="J51" s="79"/>
      <c r="K51" s="138">
        <v>5060.4263817774872</v>
      </c>
      <c r="L51" s="79">
        <v>45</v>
      </c>
    </row>
    <row r="52" spans="1:12" ht="14.4">
      <c r="A52" s="7" t="s">
        <v>45</v>
      </c>
      <c r="B52" s="140">
        <v>4130.3109652882868</v>
      </c>
      <c r="C52" s="141">
        <v>44</v>
      </c>
      <c r="D52" s="7"/>
      <c r="E52" s="140">
        <v>3972.5718925299743</v>
      </c>
      <c r="F52" s="7">
        <v>47</v>
      </c>
      <c r="G52" s="7"/>
      <c r="H52" s="140">
        <v>4648.8663605671754</v>
      </c>
      <c r="I52" s="7">
        <v>42</v>
      </c>
      <c r="J52" s="7"/>
      <c r="K52" s="140">
        <v>4982.9574874728405</v>
      </c>
      <c r="L52" s="7">
        <v>46</v>
      </c>
    </row>
    <row r="53" spans="1:12" ht="14.4">
      <c r="A53" s="79" t="s">
        <v>51</v>
      </c>
      <c r="B53" s="138">
        <v>4060.5301179233297</v>
      </c>
      <c r="C53" s="139">
        <v>45</v>
      </c>
      <c r="D53" s="79"/>
      <c r="E53" s="138">
        <v>4097.0615634095993</v>
      </c>
      <c r="F53" s="79">
        <v>46</v>
      </c>
      <c r="G53" s="79"/>
      <c r="H53" s="138">
        <v>4417.1005644449642</v>
      </c>
      <c r="I53" s="79">
        <v>47</v>
      </c>
      <c r="J53" s="79"/>
      <c r="K53" s="138">
        <v>4975.7439841163186</v>
      </c>
      <c r="L53" s="79">
        <v>47</v>
      </c>
    </row>
    <row r="54" spans="1:12" ht="14.4">
      <c r="A54" s="7" t="s">
        <v>52</v>
      </c>
      <c r="B54" s="140">
        <v>3699.2875239934506</v>
      </c>
      <c r="C54" s="141">
        <v>49</v>
      </c>
      <c r="D54" s="7"/>
      <c r="E54" s="140">
        <v>3750.8679935730734</v>
      </c>
      <c r="F54" s="7">
        <v>50</v>
      </c>
      <c r="G54" s="7"/>
      <c r="H54" s="140">
        <v>4282.9505127784205</v>
      </c>
      <c r="I54" s="7">
        <v>48</v>
      </c>
      <c r="J54" s="7"/>
      <c r="K54" s="140">
        <v>4765.0339783009313</v>
      </c>
      <c r="L54" s="7">
        <v>48</v>
      </c>
    </row>
    <row r="55" spans="1:12" ht="14.4">
      <c r="A55" s="79" t="s">
        <v>22</v>
      </c>
      <c r="B55" s="138">
        <v>3963.0648372328815</v>
      </c>
      <c r="C55" s="139">
        <v>47</v>
      </c>
      <c r="D55" s="79"/>
      <c r="E55" s="138">
        <v>3948.1286677146131</v>
      </c>
      <c r="F55" s="79">
        <v>48</v>
      </c>
      <c r="G55" s="79"/>
      <c r="H55" s="138">
        <v>4429.5342530393873</v>
      </c>
      <c r="I55" s="79">
        <v>46</v>
      </c>
      <c r="J55" s="79"/>
      <c r="K55" s="138">
        <v>4759.3069119624406</v>
      </c>
      <c r="L55" s="79">
        <v>49</v>
      </c>
    </row>
    <row r="56" spans="1:12" ht="14.4">
      <c r="A56" s="7" t="s">
        <v>47</v>
      </c>
      <c r="B56" s="140">
        <v>3662.3385000587773</v>
      </c>
      <c r="C56" s="141">
        <v>50</v>
      </c>
      <c r="D56" s="7"/>
      <c r="E56" s="140">
        <v>3841.6942178326894</v>
      </c>
      <c r="F56" s="7">
        <v>49</v>
      </c>
      <c r="G56" s="7"/>
      <c r="H56" s="140">
        <v>4249.4000235300473</v>
      </c>
      <c r="I56" s="7">
        <v>49</v>
      </c>
      <c r="J56" s="7"/>
      <c r="K56" s="140">
        <v>4733.1931458622912</v>
      </c>
      <c r="L56" s="7">
        <v>50</v>
      </c>
    </row>
    <row r="57" spans="1:12" ht="14.4">
      <c r="A57" s="79"/>
      <c r="B57" s="138"/>
      <c r="C57" s="139"/>
      <c r="D57" s="79"/>
      <c r="E57" s="138"/>
      <c r="F57" s="79"/>
      <c r="G57" s="79"/>
      <c r="H57" s="138"/>
      <c r="I57" s="79"/>
      <c r="J57" s="79"/>
      <c r="K57" s="138"/>
      <c r="L57" s="79"/>
    </row>
    <row r="58" spans="1:12" ht="14.4">
      <c r="A58" s="144" t="s">
        <v>53</v>
      </c>
      <c r="B58" s="145">
        <f>AVERAGE(B7:B56)</f>
        <v>5411.0122580576617</v>
      </c>
      <c r="C58" s="146"/>
      <c r="D58" s="144"/>
      <c r="E58" s="145">
        <f>AVERAGE(E7:E56)</f>
        <v>5376.2736052047267</v>
      </c>
      <c r="F58" s="144"/>
      <c r="G58" s="144"/>
      <c r="H58" s="145">
        <f>AVERAGE(H7:H56)</f>
        <v>5922.2212917418892</v>
      </c>
      <c r="I58" s="144"/>
      <c r="J58" s="144"/>
      <c r="K58" s="145">
        <f>AVERAGE(K7:K56)</f>
        <v>6691.2545928711861</v>
      </c>
      <c r="L58" s="144"/>
    </row>
    <row r="60" spans="1:12" ht="12.6" customHeight="1">
      <c r="A60" s="42" t="s">
        <v>192</v>
      </c>
    </row>
  </sheetData>
  <sortState xmlns:xlrd2="http://schemas.microsoft.com/office/spreadsheetml/2017/richdata2" ref="A7:L56">
    <sortCondition ref="L7:L56"/>
  </sortState>
  <mergeCells count="6">
    <mergeCell ref="B5:C5"/>
    <mergeCell ref="E5:F5"/>
    <mergeCell ref="H5:I5"/>
    <mergeCell ref="K5:L5"/>
    <mergeCell ref="A2:L2"/>
    <mergeCell ref="A4:L4"/>
  </mergeCells>
  <printOptions horizontalCentered="1"/>
  <pageMargins left="0.5" right="0.5" top="0.59" bottom="0.45" header="0.42" footer="0.37"/>
  <pageSetup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7" tint="0.39997558519241921"/>
  </sheetPr>
  <dimension ref="A1:G25"/>
  <sheetViews>
    <sheetView zoomScaleNormal="100" workbookViewId="0"/>
  </sheetViews>
  <sheetFormatPr defaultColWidth="9.109375" defaultRowHeight="15.6"/>
  <cols>
    <col min="1" max="1" width="16.6640625" style="149" customWidth="1"/>
    <col min="2" max="2" width="5.5546875" style="149" customWidth="1"/>
    <col min="3" max="3" width="9.44140625" style="149" customWidth="1"/>
    <col min="4" max="4" width="15.33203125" style="149" customWidth="1"/>
    <col min="5" max="5" width="11.5546875" style="149" customWidth="1"/>
    <col min="6" max="6" width="10.5546875" style="149" bestFit="1" customWidth="1"/>
    <col min="7" max="16384" width="9.109375" style="149"/>
  </cols>
  <sheetData>
    <row r="1" spans="1:7" ht="18">
      <c r="A1" s="148" t="s">
        <v>149</v>
      </c>
      <c r="B1" s="148"/>
      <c r="C1" s="148"/>
      <c r="D1" s="148"/>
      <c r="E1" s="148"/>
      <c r="F1" s="148"/>
    </row>
    <row r="2" spans="1:7" ht="18">
      <c r="A2" s="315" t="s">
        <v>211</v>
      </c>
      <c r="B2" s="315"/>
      <c r="C2" s="315"/>
      <c r="D2" s="315"/>
      <c r="E2" s="315"/>
      <c r="F2" s="315"/>
      <c r="G2" s="151"/>
    </row>
    <row r="3" spans="1:7" ht="18">
      <c r="A3" s="150"/>
      <c r="B3" s="150"/>
      <c r="C3" s="150"/>
      <c r="D3" s="150"/>
      <c r="E3" s="150"/>
      <c r="F3" s="150"/>
      <c r="G3" s="151"/>
    </row>
    <row r="4" spans="1:7">
      <c r="A4" s="314" t="str">
        <f>"Thirteen Western States - Fiscal Year "&amp;'Table 1'!F6</f>
        <v>Thirteen Western States - Fiscal Year 2022</v>
      </c>
      <c r="B4" s="314"/>
      <c r="C4" s="314"/>
      <c r="D4" s="314"/>
      <c r="E4" s="314"/>
      <c r="F4" s="314"/>
      <c r="G4" s="152"/>
    </row>
    <row r="5" spans="1:7" ht="9.15" customHeight="1">
      <c r="A5" s="316" t="s">
        <v>2</v>
      </c>
      <c r="B5" s="153"/>
      <c r="C5" s="153"/>
      <c r="D5" s="316" t="s">
        <v>0</v>
      </c>
      <c r="E5" s="153"/>
      <c r="F5" s="153"/>
    </row>
    <row r="6" spans="1:7">
      <c r="A6" s="317"/>
      <c r="B6" s="51"/>
      <c r="C6" s="51"/>
      <c r="D6" s="317"/>
      <c r="E6" s="52" t="s">
        <v>72</v>
      </c>
      <c r="F6" s="52" t="s">
        <v>73</v>
      </c>
    </row>
    <row r="7" spans="1:7">
      <c r="A7" s="317" t="s">
        <v>2</v>
      </c>
      <c r="B7" s="51"/>
      <c r="C7" s="51"/>
      <c r="D7" s="317" t="s">
        <v>0</v>
      </c>
      <c r="E7" s="52" t="s">
        <v>1</v>
      </c>
      <c r="F7" s="52" t="s">
        <v>1</v>
      </c>
    </row>
    <row r="8" spans="1:7" ht="12.9" customHeight="1">
      <c r="A8" s="318"/>
      <c r="B8" s="154"/>
      <c r="C8" s="154"/>
      <c r="D8" s="318"/>
      <c r="E8" s="154"/>
      <c r="F8" s="154"/>
    </row>
    <row r="9" spans="1:7">
      <c r="A9" s="155" t="s">
        <v>14</v>
      </c>
      <c r="B9" s="155"/>
      <c r="C9" s="155"/>
      <c r="D9" s="156">
        <f>VLOOKUP(A9,'Table 7'!$A$7:$L$56,11,FALSE)</f>
        <v>10318.163620134954</v>
      </c>
      <c r="E9" s="157">
        <f>VLOOKUP(A9,'Table 7'!$A$7:$L$56,12,FALSE)</f>
        <v>2</v>
      </c>
      <c r="F9" s="157">
        <v>1</v>
      </c>
    </row>
    <row r="10" spans="1:7">
      <c r="A10" s="158" t="s">
        <v>6</v>
      </c>
      <c r="B10" s="158"/>
      <c r="C10" s="158"/>
      <c r="D10" s="159">
        <f>VLOOKUP(A10,'Table 7'!$A$7:$L$56,11,FALSE)</f>
        <v>9482.8515045844288</v>
      </c>
      <c r="E10" s="160">
        <f>VLOOKUP(A10,'Table 7'!$A$7:$L$56,12,FALSE)</f>
        <v>4</v>
      </c>
      <c r="F10" s="160">
        <v>2</v>
      </c>
    </row>
    <row r="11" spans="1:7">
      <c r="A11" s="155" t="s">
        <v>12</v>
      </c>
      <c r="B11" s="155"/>
      <c r="C11" s="155"/>
      <c r="D11" s="156">
        <f>VLOOKUP(A11,'Table 7'!$A$7:$L$56,11,FALSE)</f>
        <v>7746.8362502657128</v>
      </c>
      <c r="E11" s="157">
        <f>VLOOKUP(A11,'Table 7'!$A$7:$L$56,12,FALSE)</f>
        <v>13</v>
      </c>
      <c r="F11" s="157">
        <v>3</v>
      </c>
    </row>
    <row r="12" spans="1:7">
      <c r="A12" s="161" t="s">
        <v>35</v>
      </c>
      <c r="B12" s="161"/>
      <c r="C12" s="161"/>
      <c r="D12" s="162">
        <f>VLOOKUP(A12,'Table 7'!$A$7:$L$56,11,FALSE)</f>
        <v>7457.7638274464171</v>
      </c>
      <c r="E12" s="163">
        <f>VLOOKUP(A12,'Table 7'!$A$7:$L$56,12,FALSE)</f>
        <v>14</v>
      </c>
      <c r="F12" s="163">
        <v>4</v>
      </c>
    </row>
    <row r="13" spans="1:7">
      <c r="A13" s="155" t="s">
        <v>40</v>
      </c>
      <c r="B13" s="155"/>
      <c r="C13" s="155"/>
      <c r="D13" s="156">
        <f>VLOOKUP(A13,'Table 7'!$A$7:$L$56,11,FALSE)</f>
        <v>7288.9159879661283</v>
      </c>
      <c r="E13" s="157">
        <f>VLOOKUP(A13,'Table 7'!$A$7:$L$56,12,FALSE)</f>
        <v>15</v>
      </c>
      <c r="F13" s="157">
        <v>5</v>
      </c>
    </row>
    <row r="14" spans="1:7">
      <c r="A14" s="158" t="s">
        <v>5</v>
      </c>
      <c r="B14" s="158"/>
      <c r="C14" s="158"/>
      <c r="D14" s="159">
        <f>VLOOKUP(A14,'Table 7'!$A$7:$L$56,11,FALSE)</f>
        <v>6910.6749958839227</v>
      </c>
      <c r="E14" s="160">
        <f>VLOOKUP(A14,'Table 7'!$A$7:$L$56,12,FALSE)</f>
        <v>18</v>
      </c>
      <c r="F14" s="160">
        <v>6</v>
      </c>
    </row>
    <row r="15" spans="1:7">
      <c r="A15" s="155" t="s">
        <v>23</v>
      </c>
      <c r="B15" s="155"/>
      <c r="C15" s="155"/>
      <c r="D15" s="156">
        <f>VLOOKUP(A15,'Table 7'!$A$7:$L$56,11,FALSE)</f>
        <v>6910.3551891064535</v>
      </c>
      <c r="E15" s="157">
        <f>VLOOKUP(A15,'Table 7'!$A$7:$L$56,12,FALSE)</f>
        <v>19</v>
      </c>
      <c r="F15" s="157">
        <v>7</v>
      </c>
    </row>
    <row r="16" spans="1:7">
      <c r="A16" s="158" t="s">
        <v>31</v>
      </c>
      <c r="B16" s="158"/>
      <c r="C16" s="158"/>
      <c r="D16" s="159">
        <f>VLOOKUP(A16,'Table 7'!$A$7:$L$56,11,FALSE)</f>
        <v>6325.8363170068797</v>
      </c>
      <c r="E16" s="160">
        <f>VLOOKUP(A16,'Table 7'!$A$7:$L$56,12,FALSE)</f>
        <v>25</v>
      </c>
      <c r="F16" s="160">
        <v>8</v>
      </c>
    </row>
    <row r="17" spans="1:6">
      <c r="A17" s="155" t="s">
        <v>15</v>
      </c>
      <c r="B17" s="155"/>
      <c r="C17" s="155"/>
      <c r="D17" s="156">
        <f>VLOOKUP(A17,'Table 7'!$A$7:$L$56,11,FALSE)</f>
        <v>6277.5766631926954</v>
      </c>
      <c r="E17" s="157">
        <f>VLOOKUP(A17,'Table 7'!$A$7:$L$56,12,FALSE)</f>
        <v>26</v>
      </c>
      <c r="F17" s="157">
        <v>9</v>
      </c>
    </row>
    <row r="18" spans="1:6">
      <c r="A18" s="158" t="s">
        <v>30</v>
      </c>
      <c r="B18" s="158"/>
      <c r="C18" s="158"/>
      <c r="D18" s="159">
        <f>VLOOKUP(A18,'Table 7'!$A$7:$L$56,11,FALSE)</f>
        <v>6226.5485763826209</v>
      </c>
      <c r="E18" s="160">
        <f>VLOOKUP(A18,'Table 7'!$A$7:$L$56,12,FALSE)</f>
        <v>27</v>
      </c>
      <c r="F18" s="160">
        <v>10</v>
      </c>
    </row>
    <row r="19" spans="1:6">
      <c r="A19" s="155" t="s">
        <v>32</v>
      </c>
      <c r="B19" s="155"/>
      <c r="C19" s="155"/>
      <c r="D19" s="156">
        <f>VLOOKUP(A19,'Table 7'!$A$7:$L$56,11,FALSE)</f>
        <v>5883.9651616192114</v>
      </c>
      <c r="E19" s="157">
        <f>VLOOKUP(A19,'Table 7'!$A$7:$L$56,12,FALSE)</f>
        <v>30</v>
      </c>
      <c r="F19" s="157">
        <v>11</v>
      </c>
    </row>
    <row r="20" spans="1:6">
      <c r="A20" s="158" t="s">
        <v>41</v>
      </c>
      <c r="B20" s="158"/>
      <c r="C20" s="158"/>
      <c r="D20" s="159">
        <f>VLOOKUP(A20,'Table 7'!$A$7:$L$56,11,FALSE)</f>
        <v>5269.9502934828206</v>
      </c>
      <c r="E20" s="160">
        <f>VLOOKUP(A20,'Table 7'!$A$7:$L$56,12,FALSE)</f>
        <v>40</v>
      </c>
      <c r="F20" s="160">
        <v>12</v>
      </c>
    </row>
    <row r="21" spans="1:6">
      <c r="A21" s="155" t="s">
        <v>44</v>
      </c>
      <c r="B21" s="155"/>
      <c r="C21" s="155"/>
      <c r="D21" s="156">
        <f>VLOOKUP(A21,'Table 7'!$A$7:$L$56,11,FALSE)</f>
        <v>5227.4841601922144</v>
      </c>
      <c r="E21" s="157">
        <f>VLOOKUP(A21,'Table 7'!$A$7:$L$56,12,FALSE)</f>
        <v>42</v>
      </c>
      <c r="F21" s="157">
        <v>13</v>
      </c>
    </row>
    <row r="22" spans="1:6">
      <c r="A22" s="164"/>
      <c r="B22" s="165"/>
      <c r="C22" s="165"/>
      <c r="D22" s="164"/>
      <c r="E22" s="164"/>
      <c r="F22" s="164"/>
    </row>
    <row r="23" spans="1:6">
      <c r="A23" s="166"/>
      <c r="B23" s="166"/>
      <c r="C23" s="166"/>
      <c r="D23" s="166"/>
      <c r="E23" s="166"/>
      <c r="F23" s="166"/>
    </row>
    <row r="25" spans="1:6">
      <c r="A25" s="42" t="s">
        <v>192</v>
      </c>
    </row>
  </sheetData>
  <sortState xmlns:xlrd2="http://schemas.microsoft.com/office/spreadsheetml/2017/richdata2" ref="A9:E21">
    <sortCondition descending="1" ref="D9:D21"/>
  </sortState>
  <mergeCells count="4">
    <mergeCell ref="A4:F4"/>
    <mergeCell ref="A2:F2"/>
    <mergeCell ref="A5:A8"/>
    <mergeCell ref="D5:D8"/>
  </mergeCells>
  <printOptions horizontalCentered="1"/>
  <pageMargins left="0.75" right="0.75" top="0.75" bottom="0.7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7" tint="0.39997558519241921"/>
  </sheetPr>
  <dimension ref="A1:K21"/>
  <sheetViews>
    <sheetView zoomScaleNormal="100" workbookViewId="0"/>
  </sheetViews>
  <sheetFormatPr defaultColWidth="9.109375" defaultRowHeight="13.8"/>
  <cols>
    <col min="1" max="1" width="7.5546875" style="5" customWidth="1"/>
    <col min="2" max="2" width="10.109375" style="5" customWidth="1"/>
    <col min="3" max="3" width="7" style="5" customWidth="1"/>
    <col min="4" max="4" width="3.88671875" style="5" customWidth="1"/>
    <col min="5" max="5" width="6.44140625" style="5" customWidth="1"/>
    <col min="6" max="6" width="9" style="5" customWidth="1"/>
    <col min="7" max="8" width="7" style="5" customWidth="1"/>
    <col min="9" max="9" width="4.109375" style="5" customWidth="1"/>
    <col min="10" max="10" width="8" style="5" customWidth="1"/>
    <col min="11" max="11" width="8.109375" style="5" customWidth="1"/>
    <col min="12" max="16384" width="9.109375" style="5"/>
  </cols>
  <sheetData>
    <row r="1" spans="1:11" ht="18">
      <c r="A1" s="16" t="s">
        <v>150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9" customFormat="1" ht="18">
      <c r="A2" s="291" t="s">
        <v>212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s="49" customFormat="1" ht="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s="49" customFormat="1" ht="18">
      <c r="A4" s="292" t="s">
        <v>74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5" spans="1:11" ht="13.6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</row>
    <row r="6" spans="1:11" ht="14.4">
      <c r="A6" s="168" t="s">
        <v>59</v>
      </c>
      <c r="B6" s="320" t="s">
        <v>60</v>
      </c>
      <c r="C6" s="319"/>
      <c r="D6" s="169"/>
      <c r="E6" s="51"/>
      <c r="F6" s="320" t="s">
        <v>61</v>
      </c>
      <c r="G6" s="320"/>
      <c r="H6" s="51"/>
      <c r="I6" s="51"/>
      <c r="J6" s="320" t="s">
        <v>62</v>
      </c>
      <c r="K6" s="320"/>
    </row>
    <row r="7" spans="1:11" ht="14.25" customHeight="1">
      <c r="A7" s="168" t="s">
        <v>63</v>
      </c>
      <c r="B7" s="169" t="s">
        <v>0</v>
      </c>
      <c r="C7" s="319" t="s">
        <v>1</v>
      </c>
      <c r="D7" s="319"/>
      <c r="E7" s="51"/>
      <c r="F7" s="169" t="s">
        <v>0</v>
      </c>
      <c r="G7" s="169" t="s">
        <v>1</v>
      </c>
      <c r="H7" s="51"/>
      <c r="I7" s="51"/>
      <c r="J7" s="51" t="s">
        <v>0</v>
      </c>
      <c r="K7" s="52" t="s">
        <v>1</v>
      </c>
    </row>
    <row r="8" spans="1:11" ht="14.4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 ht="17.399999999999999" customHeight="1">
      <c r="A9" s="77">
        <v>2022</v>
      </c>
      <c r="B9" s="170">
        <v>4659.5799511537462</v>
      </c>
      <c r="C9" s="79">
        <v>15</v>
      </c>
      <c r="D9" s="170"/>
      <c r="E9" s="170"/>
      <c r="F9" s="170">
        <v>2798.1838762926709</v>
      </c>
      <c r="G9" s="79">
        <v>12</v>
      </c>
      <c r="H9" s="79"/>
      <c r="I9" s="170"/>
      <c r="J9" s="170">
        <v>7457.7638274464171</v>
      </c>
      <c r="K9" s="79">
        <v>14</v>
      </c>
    </row>
    <row r="10" spans="1:11" ht="17.399999999999999" customHeight="1">
      <c r="A10" s="83">
        <v>2021</v>
      </c>
      <c r="B10" s="171">
        <v>4222.1260068203183</v>
      </c>
      <c r="C10" s="7">
        <v>12</v>
      </c>
      <c r="D10" s="7"/>
      <c r="E10" s="7"/>
      <c r="F10" s="171">
        <v>2464.9090965110531</v>
      </c>
      <c r="G10" s="7">
        <v>16</v>
      </c>
      <c r="H10" s="7"/>
      <c r="I10" s="7"/>
      <c r="J10" s="171">
        <v>6687.0351033313718</v>
      </c>
      <c r="K10" s="7">
        <v>14</v>
      </c>
    </row>
    <row r="11" spans="1:11" ht="17.399999999999999" customHeight="1">
      <c r="A11" s="77">
        <v>2020</v>
      </c>
      <c r="B11" s="172">
        <v>3798.6972633654805</v>
      </c>
      <c r="C11" s="79">
        <v>12</v>
      </c>
      <c r="D11" s="79"/>
      <c r="E11" s="79"/>
      <c r="F11" s="172">
        <v>2421.3399707724716</v>
      </c>
      <c r="G11" s="79">
        <v>15</v>
      </c>
      <c r="H11" s="79"/>
      <c r="I11" s="79"/>
      <c r="J11" s="172">
        <v>6220.0372341379525</v>
      </c>
      <c r="K11" s="79">
        <v>13</v>
      </c>
    </row>
    <row r="12" spans="1:11" ht="17.399999999999999" customHeight="1">
      <c r="A12" s="83">
        <v>2019</v>
      </c>
      <c r="B12" s="171">
        <v>3708.326129950744</v>
      </c>
      <c r="C12" s="7">
        <v>12</v>
      </c>
      <c r="D12" s="7"/>
      <c r="E12" s="7"/>
      <c r="F12" s="171">
        <v>2332.2457053598596</v>
      </c>
      <c r="G12" s="7">
        <v>16</v>
      </c>
      <c r="H12" s="7"/>
      <c r="I12" s="7"/>
      <c r="J12" s="171">
        <v>6040.571835310604</v>
      </c>
      <c r="K12" s="7">
        <v>13</v>
      </c>
    </row>
    <row r="13" spans="1:11" ht="17.399999999999999" customHeight="1">
      <c r="A13" s="77">
        <v>2018</v>
      </c>
      <c r="B13" s="172">
        <v>3568.62880963613</v>
      </c>
      <c r="C13" s="79">
        <v>12</v>
      </c>
      <c r="D13" s="79"/>
      <c r="E13" s="79"/>
      <c r="F13" s="172">
        <v>2271.4286807755325</v>
      </c>
      <c r="G13" s="79">
        <v>14</v>
      </c>
      <c r="H13" s="79"/>
      <c r="I13" s="79"/>
      <c r="J13" s="172">
        <v>5840.057490411662</v>
      </c>
      <c r="K13" s="79">
        <v>12</v>
      </c>
    </row>
    <row r="14" spans="1:11" ht="17.399999999999999" customHeight="1">
      <c r="A14" s="83">
        <v>2017</v>
      </c>
      <c r="B14" s="171">
        <v>3279.8469368576948</v>
      </c>
      <c r="C14" s="7">
        <v>12</v>
      </c>
      <c r="D14" s="7"/>
      <c r="E14" s="7"/>
      <c r="F14" s="171">
        <v>2140.4964642250102</v>
      </c>
      <c r="G14" s="7">
        <v>16</v>
      </c>
      <c r="H14" s="7"/>
      <c r="I14" s="7"/>
      <c r="J14" s="171">
        <v>5420.343401082705</v>
      </c>
      <c r="K14" s="7">
        <v>13</v>
      </c>
    </row>
    <row r="15" spans="1:11" ht="17.399999999999999" customHeight="1">
      <c r="A15" s="77">
        <v>2016</v>
      </c>
      <c r="B15" s="172">
        <v>3102.8801242929762</v>
      </c>
      <c r="C15" s="79">
        <v>14</v>
      </c>
      <c r="D15" s="79"/>
      <c r="E15" s="79"/>
      <c r="F15" s="172">
        <v>2030.3280266122449</v>
      </c>
      <c r="G15" s="79">
        <v>18</v>
      </c>
      <c r="H15" s="79"/>
      <c r="I15" s="79"/>
      <c r="J15" s="172">
        <v>5133.2081509052214</v>
      </c>
      <c r="K15" s="79">
        <v>15</v>
      </c>
    </row>
    <row r="16" spans="1:11" ht="17.399999999999999" customHeight="1">
      <c r="A16" s="83">
        <v>2015</v>
      </c>
      <c r="B16" s="171">
        <v>2920.8231548667195</v>
      </c>
      <c r="C16" s="7">
        <v>20</v>
      </c>
      <c r="D16" s="7"/>
      <c r="E16" s="7"/>
      <c r="F16" s="171">
        <v>1917.6985200676963</v>
      </c>
      <c r="G16" s="7">
        <v>19</v>
      </c>
      <c r="H16" s="7"/>
      <c r="I16" s="7"/>
      <c r="J16" s="171">
        <v>4838.5216749344163</v>
      </c>
      <c r="K16" s="7">
        <v>17</v>
      </c>
    </row>
    <row r="17" spans="1:11" ht="17.399999999999999" customHeight="1">
      <c r="A17" s="77">
        <v>2014</v>
      </c>
      <c r="B17" s="172">
        <v>2788.5598765617083</v>
      </c>
      <c r="C17" s="79">
        <v>19</v>
      </c>
      <c r="D17" s="79"/>
      <c r="E17" s="79"/>
      <c r="F17" s="172">
        <v>1832.8015379027736</v>
      </c>
      <c r="G17" s="79">
        <v>20</v>
      </c>
      <c r="H17" s="79"/>
      <c r="I17" s="79"/>
      <c r="J17" s="172">
        <v>4621.3614144644816</v>
      </c>
      <c r="K17" s="79">
        <v>18</v>
      </c>
    </row>
    <row r="18" spans="1:11" ht="17.399999999999999" customHeight="1">
      <c r="A18" s="83">
        <v>2013</v>
      </c>
      <c r="B18" s="171">
        <v>2721.1913911150446</v>
      </c>
      <c r="C18" s="7">
        <v>21</v>
      </c>
      <c r="D18" s="7"/>
      <c r="E18" s="7"/>
      <c r="F18" s="171">
        <v>1748.2877391900092</v>
      </c>
      <c r="G18" s="7">
        <v>21</v>
      </c>
      <c r="H18" s="7"/>
      <c r="I18" s="7"/>
      <c r="J18" s="171">
        <v>4469.4791303050533</v>
      </c>
      <c r="K18" s="7">
        <v>21</v>
      </c>
    </row>
    <row r="19" spans="1:11" ht="16.649999999999999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1" spans="1:11">
      <c r="A21" s="42" t="s">
        <v>192</v>
      </c>
    </row>
  </sheetData>
  <mergeCells count="6">
    <mergeCell ref="C7:D7"/>
    <mergeCell ref="F6:G6"/>
    <mergeCell ref="A2:K2"/>
    <mergeCell ref="A4:K4"/>
    <mergeCell ref="B6:C6"/>
    <mergeCell ref="J6:K6"/>
  </mergeCells>
  <printOptions horizontalCentered="1"/>
  <pageMargins left="1" right="1.25" top="0.75" bottom="0.7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7" tint="0.39997558519241921"/>
  </sheetPr>
  <dimension ref="A1:L60"/>
  <sheetViews>
    <sheetView zoomScaleNormal="100" workbookViewId="0"/>
  </sheetViews>
  <sheetFormatPr defaultColWidth="9.109375" defaultRowHeight="12" customHeight="1"/>
  <cols>
    <col min="1" max="1" width="15.109375" style="5" customWidth="1"/>
    <col min="2" max="2" width="10.109375" style="147" bestFit="1" customWidth="1"/>
    <col min="3" max="3" width="4.88671875" style="41" bestFit="1" customWidth="1"/>
    <col min="4" max="4" width="5.88671875" style="5" customWidth="1"/>
    <col min="5" max="5" width="7.5546875" style="147" customWidth="1"/>
    <col min="6" max="6" width="6.44140625" style="41" customWidth="1"/>
    <col min="7" max="7" width="5.109375" style="5" customWidth="1"/>
    <col min="8" max="8" width="7.88671875" style="5" customWidth="1"/>
    <col min="9" max="9" width="7.109375" style="5" customWidth="1"/>
    <col min="10" max="10" width="6.109375" style="5" customWidth="1"/>
    <col min="11" max="11" width="9.109375" style="5"/>
    <col min="12" max="12" width="8" style="5" customWidth="1"/>
    <col min="13" max="16384" width="9.109375" style="5"/>
  </cols>
  <sheetData>
    <row r="1" spans="1:12" ht="18">
      <c r="A1" s="16" t="s">
        <v>151</v>
      </c>
      <c r="B1" s="88"/>
      <c r="C1" s="16"/>
      <c r="D1" s="16"/>
      <c r="E1" s="88"/>
      <c r="F1" s="16"/>
      <c r="G1" s="16"/>
      <c r="H1" s="16"/>
      <c r="I1" s="16"/>
      <c r="J1" s="16"/>
      <c r="K1" s="16"/>
      <c r="L1" s="16"/>
    </row>
    <row r="2" spans="1:12" ht="19.5" customHeight="1">
      <c r="A2" s="291" t="s">
        <v>213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6.350000000000001" customHeight="1">
      <c r="A4" s="292" t="str">
        <f>"Fiscal Years "&amp;'Table 1'!C6&amp;" - "&amp;'Table 1'!F6</f>
        <v>Fiscal Years 2019 - 2022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2" ht="14.4">
      <c r="A5" s="50"/>
      <c r="B5" s="312" t="str">
        <f>"FY "&amp;'Table 1'!C6</f>
        <v>FY 2019</v>
      </c>
      <c r="C5" s="312"/>
      <c r="D5" s="50"/>
      <c r="E5" s="312" t="str">
        <f>"FY "&amp;'Table 1'!D6</f>
        <v>FY 2020</v>
      </c>
      <c r="F5" s="313"/>
      <c r="G5" s="50"/>
      <c r="H5" s="312" t="str">
        <f>"FY "&amp;'Table 1'!E6</f>
        <v>FY 2021</v>
      </c>
      <c r="I5" s="313"/>
      <c r="J5" s="50"/>
      <c r="K5" s="312" t="str">
        <f>"FY "&amp;'Table 1'!F6</f>
        <v>FY 2022</v>
      </c>
      <c r="L5" s="313"/>
    </row>
    <row r="6" spans="1:12" ht="14.4">
      <c r="A6" s="53" t="s">
        <v>2</v>
      </c>
      <c r="B6" s="89" t="s">
        <v>64</v>
      </c>
      <c r="C6" s="137" t="s">
        <v>1</v>
      </c>
      <c r="D6" s="53"/>
      <c r="E6" s="89" t="s">
        <v>64</v>
      </c>
      <c r="F6" s="90" t="s">
        <v>1</v>
      </c>
      <c r="G6" s="53"/>
      <c r="H6" s="89" t="s">
        <v>64</v>
      </c>
      <c r="I6" s="90" t="s">
        <v>1</v>
      </c>
      <c r="J6" s="53"/>
      <c r="K6" s="89" t="s">
        <v>64</v>
      </c>
      <c r="L6" s="90" t="s">
        <v>1</v>
      </c>
    </row>
    <row r="7" spans="1:12" ht="14.4">
      <c r="A7" s="79" t="s">
        <v>48</v>
      </c>
      <c r="B7" s="172">
        <v>3202.6449308544738</v>
      </c>
      <c r="C7" s="173">
        <v>2</v>
      </c>
      <c r="D7" s="79"/>
      <c r="E7" s="172">
        <v>3298.9246512333125</v>
      </c>
      <c r="F7" s="93">
        <v>2</v>
      </c>
      <c r="G7" s="79"/>
      <c r="H7" s="172">
        <v>3327.0249843693559</v>
      </c>
      <c r="I7" s="79">
        <v>2</v>
      </c>
      <c r="J7" s="79"/>
      <c r="K7" s="172">
        <v>3672.6659718888873</v>
      </c>
      <c r="L7" s="172">
        <v>1</v>
      </c>
    </row>
    <row r="8" spans="1:12" ht="14.4">
      <c r="A8" s="7" t="s">
        <v>11</v>
      </c>
      <c r="B8" s="171">
        <v>3380.8086641534123</v>
      </c>
      <c r="C8" s="174">
        <v>1</v>
      </c>
      <c r="D8" s="7"/>
      <c r="E8" s="171">
        <v>3439.5677886690332</v>
      </c>
      <c r="F8" s="95">
        <v>1</v>
      </c>
      <c r="G8" s="7"/>
      <c r="H8" s="171">
        <v>3523.7762812443648</v>
      </c>
      <c r="I8" s="7">
        <v>1</v>
      </c>
      <c r="J8" s="7"/>
      <c r="K8" s="171">
        <v>3627.3241146056689</v>
      </c>
      <c r="L8" s="171">
        <v>2</v>
      </c>
    </row>
    <row r="9" spans="1:12" ht="14.4">
      <c r="A9" s="79" t="s">
        <v>16</v>
      </c>
      <c r="B9" s="172">
        <v>3174.4174841429085</v>
      </c>
      <c r="C9" s="173">
        <v>3</v>
      </c>
      <c r="D9" s="79"/>
      <c r="E9" s="172">
        <v>3246.9805184634224</v>
      </c>
      <c r="F9" s="93">
        <v>3</v>
      </c>
      <c r="G9" s="79"/>
      <c r="H9" s="172">
        <v>3318.4367894999591</v>
      </c>
      <c r="I9" s="79">
        <v>3</v>
      </c>
      <c r="J9" s="79"/>
      <c r="K9" s="172">
        <v>3369.0247027283972</v>
      </c>
      <c r="L9" s="172">
        <v>3</v>
      </c>
    </row>
    <row r="10" spans="1:12" ht="14.4">
      <c r="A10" s="7" t="s">
        <v>4</v>
      </c>
      <c r="B10" s="171">
        <v>3029.2272571012404</v>
      </c>
      <c r="C10" s="174">
        <v>4</v>
      </c>
      <c r="D10" s="7"/>
      <c r="E10" s="171">
        <v>3157.9590378455496</v>
      </c>
      <c r="F10" s="95">
        <v>4</v>
      </c>
      <c r="G10" s="7"/>
      <c r="H10" s="171">
        <v>3300.3002281554918</v>
      </c>
      <c r="I10" s="7">
        <v>4</v>
      </c>
      <c r="J10" s="7"/>
      <c r="K10" s="171">
        <v>3289.0060936231871</v>
      </c>
      <c r="L10" s="171">
        <v>4</v>
      </c>
    </row>
    <row r="11" spans="1:12" ht="14.4">
      <c r="A11" s="79" t="s">
        <v>7</v>
      </c>
      <c r="B11" s="172">
        <v>2765.4444508613678</v>
      </c>
      <c r="C11" s="173">
        <v>5</v>
      </c>
      <c r="D11" s="79"/>
      <c r="E11" s="172">
        <v>2860.5271112025152</v>
      </c>
      <c r="F11" s="93">
        <v>5</v>
      </c>
      <c r="G11" s="79"/>
      <c r="H11" s="172">
        <v>3010.4878246046264</v>
      </c>
      <c r="I11" s="79">
        <v>5</v>
      </c>
      <c r="J11" s="79"/>
      <c r="K11" s="172">
        <v>3184.0338251225094</v>
      </c>
      <c r="L11" s="172">
        <v>5</v>
      </c>
    </row>
    <row r="12" spans="1:12" ht="14.4">
      <c r="A12" s="7" t="s">
        <v>21</v>
      </c>
      <c r="B12" s="171">
        <v>2552.3398875673538</v>
      </c>
      <c r="C12" s="174">
        <v>7</v>
      </c>
      <c r="D12" s="7"/>
      <c r="E12" s="171">
        <v>2640.2652959018146</v>
      </c>
      <c r="F12" s="95">
        <v>7</v>
      </c>
      <c r="G12" s="7"/>
      <c r="H12" s="171">
        <v>2796.5598189008324</v>
      </c>
      <c r="I12" s="7">
        <v>7</v>
      </c>
      <c r="J12" s="7"/>
      <c r="K12" s="171">
        <v>2993.8563642679992</v>
      </c>
      <c r="L12" s="171">
        <v>6</v>
      </c>
    </row>
    <row r="13" spans="1:12" ht="14.4">
      <c r="A13" s="79" t="s">
        <v>10</v>
      </c>
      <c r="B13" s="172">
        <v>2283.2416997099617</v>
      </c>
      <c r="C13" s="173">
        <v>9</v>
      </c>
      <c r="D13" s="79"/>
      <c r="E13" s="172">
        <v>2333.6110473418598</v>
      </c>
      <c r="F13" s="93">
        <v>9</v>
      </c>
      <c r="G13" s="79"/>
      <c r="H13" s="172">
        <v>2443.3758963881933</v>
      </c>
      <c r="I13" s="79">
        <v>9</v>
      </c>
      <c r="J13" s="79"/>
      <c r="K13" s="172">
        <v>2588.8525769323301</v>
      </c>
      <c r="L13" s="172">
        <v>7</v>
      </c>
    </row>
    <row r="14" spans="1:12" ht="14.4">
      <c r="A14" s="7" t="s">
        <v>8</v>
      </c>
      <c r="B14" s="171">
        <v>2646.2086966179818</v>
      </c>
      <c r="C14" s="174">
        <v>6</v>
      </c>
      <c r="D14" s="7"/>
      <c r="E14" s="171">
        <v>2794.0937924267414</v>
      </c>
      <c r="F14" s="95">
        <v>6</v>
      </c>
      <c r="G14" s="7"/>
      <c r="H14" s="171">
        <v>2809.7641876209677</v>
      </c>
      <c r="I14" s="7">
        <v>6</v>
      </c>
      <c r="J14" s="7"/>
      <c r="K14" s="171">
        <v>2576.1397518253361</v>
      </c>
      <c r="L14" s="171">
        <v>8</v>
      </c>
    </row>
    <row r="15" spans="1:12" ht="14.4">
      <c r="A15" s="79" t="s">
        <v>17</v>
      </c>
      <c r="B15" s="172">
        <v>2427.8732055203063</v>
      </c>
      <c r="C15" s="173">
        <v>8</v>
      </c>
      <c r="D15" s="79"/>
      <c r="E15" s="172">
        <v>2452.6506499629063</v>
      </c>
      <c r="F15" s="93">
        <v>8</v>
      </c>
      <c r="G15" s="79"/>
      <c r="H15" s="172">
        <v>2463.7017485617139</v>
      </c>
      <c r="I15" s="79">
        <v>8</v>
      </c>
      <c r="J15" s="79"/>
      <c r="K15" s="172">
        <v>2526.3605969235032</v>
      </c>
      <c r="L15" s="172">
        <v>9</v>
      </c>
    </row>
    <row r="16" spans="1:12" ht="14.4">
      <c r="A16" s="7" t="s">
        <v>5</v>
      </c>
      <c r="B16" s="171">
        <v>2203.3259366396601</v>
      </c>
      <c r="C16" s="174">
        <v>10</v>
      </c>
      <c r="D16" s="7"/>
      <c r="E16" s="171">
        <v>2273.4182245248176</v>
      </c>
      <c r="F16" s="95">
        <v>10</v>
      </c>
      <c r="G16" s="7"/>
      <c r="H16" s="171">
        <v>2329.1785135422751</v>
      </c>
      <c r="I16" s="7">
        <v>10</v>
      </c>
      <c r="J16" s="7"/>
      <c r="K16" s="171">
        <v>2384.0810533892668</v>
      </c>
      <c r="L16" s="171">
        <v>10</v>
      </c>
    </row>
    <row r="17" spans="1:12" ht="14.4">
      <c r="A17" s="79" t="s">
        <v>19</v>
      </c>
      <c r="B17" s="172">
        <v>1994.9670165063969</v>
      </c>
      <c r="C17" s="173">
        <v>13</v>
      </c>
      <c r="D17" s="79"/>
      <c r="E17" s="172">
        <v>2094.6766810218487</v>
      </c>
      <c r="F17" s="93">
        <v>13</v>
      </c>
      <c r="G17" s="79"/>
      <c r="H17" s="172">
        <v>2170.9313987407763</v>
      </c>
      <c r="I17" s="79">
        <v>13</v>
      </c>
      <c r="J17" s="79"/>
      <c r="K17" s="172">
        <v>2275.8824856064875</v>
      </c>
      <c r="L17" s="172">
        <v>11</v>
      </c>
    </row>
    <row r="18" spans="1:12" ht="14.4">
      <c r="A18" s="7" t="s">
        <v>39</v>
      </c>
      <c r="B18" s="171">
        <v>2161.4949564162844</v>
      </c>
      <c r="C18" s="174">
        <v>11</v>
      </c>
      <c r="D18" s="7"/>
      <c r="E18" s="171">
        <v>2238.50137470851</v>
      </c>
      <c r="F18" s="95">
        <v>11</v>
      </c>
      <c r="G18" s="7"/>
      <c r="H18" s="171">
        <v>2255.9273315397591</v>
      </c>
      <c r="I18" s="7">
        <v>11</v>
      </c>
      <c r="J18" s="7"/>
      <c r="K18" s="171">
        <v>2269.0687407848222</v>
      </c>
      <c r="L18" s="171">
        <v>12</v>
      </c>
    </row>
    <row r="19" spans="1:12" ht="14.4">
      <c r="A19" s="79" t="s">
        <v>15</v>
      </c>
      <c r="B19" s="172">
        <v>2083.0356940923903</v>
      </c>
      <c r="C19" s="173">
        <v>12</v>
      </c>
      <c r="D19" s="79"/>
      <c r="E19" s="172">
        <v>2169.9096709603523</v>
      </c>
      <c r="F19" s="93">
        <v>12</v>
      </c>
      <c r="G19" s="79"/>
      <c r="H19" s="172">
        <v>2176.0331265233767</v>
      </c>
      <c r="I19" s="79">
        <v>12</v>
      </c>
      <c r="J19" s="79"/>
      <c r="K19" s="172">
        <v>2156.5892730196638</v>
      </c>
      <c r="L19" s="172">
        <v>13</v>
      </c>
    </row>
    <row r="20" spans="1:12" ht="14.4">
      <c r="A20" s="7" t="s">
        <v>40</v>
      </c>
      <c r="B20" s="171">
        <v>1823.9350037430095</v>
      </c>
      <c r="C20" s="174">
        <v>15</v>
      </c>
      <c r="D20" s="7"/>
      <c r="E20" s="171">
        <v>1945.6663901641825</v>
      </c>
      <c r="F20" s="95">
        <v>15</v>
      </c>
      <c r="G20" s="7"/>
      <c r="H20" s="171">
        <v>2090.5129088458016</v>
      </c>
      <c r="I20" s="7">
        <v>14</v>
      </c>
      <c r="J20" s="7"/>
      <c r="K20" s="171">
        <v>2134.0550857286021</v>
      </c>
      <c r="L20" s="171">
        <v>14</v>
      </c>
    </row>
    <row r="21" spans="1:12" ht="14.4">
      <c r="A21" s="79" t="s">
        <v>14</v>
      </c>
      <c r="B21" s="172">
        <v>1863.8987304350633</v>
      </c>
      <c r="C21" s="173">
        <v>14</v>
      </c>
      <c r="D21" s="79"/>
      <c r="E21" s="172">
        <v>1953.5454337559861</v>
      </c>
      <c r="F21" s="93">
        <v>14</v>
      </c>
      <c r="G21" s="79"/>
      <c r="H21" s="172">
        <v>2084.8121418011706</v>
      </c>
      <c r="I21" s="79">
        <v>15</v>
      </c>
      <c r="J21" s="79"/>
      <c r="K21" s="172">
        <v>2131.1735120600147</v>
      </c>
      <c r="L21" s="172">
        <v>15</v>
      </c>
    </row>
    <row r="22" spans="1:12" ht="14.4">
      <c r="A22" s="7" t="s">
        <v>46</v>
      </c>
      <c r="B22" s="171">
        <v>1769.6876898323344</v>
      </c>
      <c r="C22" s="174">
        <v>17</v>
      </c>
      <c r="D22" s="7"/>
      <c r="E22" s="171">
        <v>1837.8342415019345</v>
      </c>
      <c r="F22" s="95">
        <v>16</v>
      </c>
      <c r="G22" s="7"/>
      <c r="H22" s="171">
        <v>1924.1285913143308</v>
      </c>
      <c r="I22" s="7">
        <v>17</v>
      </c>
      <c r="J22" s="7"/>
      <c r="K22" s="171">
        <v>2022.3182665176448</v>
      </c>
      <c r="L22" s="171">
        <v>16</v>
      </c>
    </row>
    <row r="23" spans="1:12" ht="14.4">
      <c r="A23" s="96" t="s">
        <v>35</v>
      </c>
      <c r="B23" s="175">
        <v>1673.049492901737</v>
      </c>
      <c r="C23" s="176">
        <v>23</v>
      </c>
      <c r="D23" s="96"/>
      <c r="E23" s="175">
        <v>1745.2155729864116</v>
      </c>
      <c r="F23" s="98">
        <v>21</v>
      </c>
      <c r="G23" s="96"/>
      <c r="H23" s="175">
        <v>1904.7713489664015</v>
      </c>
      <c r="I23" s="96">
        <v>18</v>
      </c>
      <c r="J23" s="96"/>
      <c r="K23" s="175">
        <v>2006.0594724516766</v>
      </c>
      <c r="L23" s="175">
        <v>17</v>
      </c>
    </row>
    <row r="24" spans="1:12" ht="14.4">
      <c r="A24" s="7" t="s">
        <v>26</v>
      </c>
      <c r="B24" s="171">
        <v>1758.3502262851493</v>
      </c>
      <c r="C24" s="174">
        <v>18</v>
      </c>
      <c r="D24" s="7"/>
      <c r="E24" s="171">
        <v>1814.0774431808723</v>
      </c>
      <c r="F24" s="95">
        <v>18</v>
      </c>
      <c r="G24" s="7"/>
      <c r="H24" s="171">
        <v>1940.9502761599847</v>
      </c>
      <c r="I24" s="7">
        <v>16</v>
      </c>
      <c r="J24" s="7"/>
      <c r="K24" s="171">
        <v>1999.9218247724164</v>
      </c>
      <c r="L24" s="171">
        <v>18</v>
      </c>
    </row>
    <row r="25" spans="1:12" ht="14.4">
      <c r="A25" s="79" t="s">
        <v>32</v>
      </c>
      <c r="B25" s="172">
        <v>1773.7913743668792</v>
      </c>
      <c r="C25" s="173">
        <v>16</v>
      </c>
      <c r="D25" s="79"/>
      <c r="E25" s="172">
        <v>1822.046711087886</v>
      </c>
      <c r="F25" s="93">
        <v>17</v>
      </c>
      <c r="G25" s="79"/>
      <c r="H25" s="172">
        <v>1880.6156302686416</v>
      </c>
      <c r="I25" s="79">
        <v>19</v>
      </c>
      <c r="J25" s="79"/>
      <c r="K25" s="172">
        <v>1950.5254138323123</v>
      </c>
      <c r="L25" s="172">
        <v>19</v>
      </c>
    </row>
    <row r="26" spans="1:12" ht="14.4">
      <c r="A26" s="7" t="s">
        <v>9</v>
      </c>
      <c r="B26" s="171">
        <v>1707.3266563412753</v>
      </c>
      <c r="C26" s="174">
        <v>19</v>
      </c>
      <c r="D26" s="7"/>
      <c r="E26" s="171">
        <v>1782.2974984054993</v>
      </c>
      <c r="F26" s="95">
        <v>19</v>
      </c>
      <c r="G26" s="7"/>
      <c r="H26" s="171">
        <v>1869.9593981554931</v>
      </c>
      <c r="I26" s="7">
        <v>20</v>
      </c>
      <c r="J26" s="7"/>
      <c r="K26" s="171">
        <v>1914.4021092807795</v>
      </c>
      <c r="L26" s="171">
        <v>20</v>
      </c>
    </row>
    <row r="27" spans="1:12" ht="14.4">
      <c r="A27" s="79" t="s">
        <v>23</v>
      </c>
      <c r="B27" s="172">
        <v>1683.0136821266076</v>
      </c>
      <c r="C27" s="173">
        <v>21</v>
      </c>
      <c r="D27" s="79"/>
      <c r="E27" s="172">
        <v>1741.4975796826168</v>
      </c>
      <c r="F27" s="93">
        <v>22</v>
      </c>
      <c r="G27" s="79"/>
      <c r="H27" s="172">
        <v>1816.8160330022492</v>
      </c>
      <c r="I27" s="79">
        <v>22</v>
      </c>
      <c r="J27" s="79"/>
      <c r="K27" s="172">
        <v>1881.943819577983</v>
      </c>
      <c r="L27" s="172">
        <v>21</v>
      </c>
    </row>
    <row r="28" spans="1:12" ht="14.4">
      <c r="A28" s="7" t="s">
        <v>20</v>
      </c>
      <c r="B28" s="171">
        <v>1687.2806773195873</v>
      </c>
      <c r="C28" s="174">
        <v>20</v>
      </c>
      <c r="D28" s="7"/>
      <c r="E28" s="171">
        <v>1747.0288602751496</v>
      </c>
      <c r="F28" s="95">
        <v>20</v>
      </c>
      <c r="G28" s="7"/>
      <c r="H28" s="171">
        <v>1817.9130824374211</v>
      </c>
      <c r="I28" s="7">
        <v>21</v>
      </c>
      <c r="J28" s="7"/>
      <c r="K28" s="171">
        <v>1869.7586819205367</v>
      </c>
      <c r="L28" s="171">
        <v>22</v>
      </c>
    </row>
    <row r="29" spans="1:12" ht="14.4">
      <c r="A29" s="79" t="s">
        <v>18</v>
      </c>
      <c r="B29" s="172">
        <v>1674.9184043192713</v>
      </c>
      <c r="C29" s="173">
        <v>22</v>
      </c>
      <c r="D29" s="79"/>
      <c r="E29" s="172">
        <v>1721.0098376022693</v>
      </c>
      <c r="F29" s="93">
        <v>23</v>
      </c>
      <c r="G29" s="79"/>
      <c r="H29" s="172">
        <v>1778.2261264775213</v>
      </c>
      <c r="I29" s="79">
        <v>24</v>
      </c>
      <c r="J29" s="79"/>
      <c r="K29" s="172">
        <v>1835.3400301837864</v>
      </c>
      <c r="L29" s="172">
        <v>23</v>
      </c>
    </row>
    <row r="30" spans="1:12" ht="14.4">
      <c r="A30" s="7" t="s">
        <v>38</v>
      </c>
      <c r="B30" s="171">
        <v>1647.6242098096175</v>
      </c>
      <c r="C30" s="174">
        <v>24</v>
      </c>
      <c r="D30" s="7"/>
      <c r="E30" s="171">
        <v>1719.3104926907467</v>
      </c>
      <c r="F30" s="95">
        <v>24</v>
      </c>
      <c r="G30" s="7"/>
      <c r="H30" s="171">
        <v>1782.0517445825976</v>
      </c>
      <c r="I30" s="7">
        <v>23</v>
      </c>
      <c r="J30" s="7"/>
      <c r="K30" s="171">
        <v>1801.0797339365665</v>
      </c>
      <c r="L30" s="171">
        <v>24</v>
      </c>
    </row>
    <row r="31" spans="1:12" ht="14.4">
      <c r="A31" s="79" t="s">
        <v>27</v>
      </c>
      <c r="B31" s="172">
        <v>1609.0891176427085</v>
      </c>
      <c r="C31" s="173">
        <v>26</v>
      </c>
      <c r="D31" s="79"/>
      <c r="E31" s="172">
        <v>1643.421195235512</v>
      </c>
      <c r="F31" s="93">
        <v>25</v>
      </c>
      <c r="G31" s="79"/>
      <c r="H31" s="172">
        <v>1676.1076180581906</v>
      </c>
      <c r="I31" s="79">
        <v>26</v>
      </c>
      <c r="J31" s="79"/>
      <c r="K31" s="172">
        <v>1713.4442438510932</v>
      </c>
      <c r="L31" s="172">
        <v>25</v>
      </c>
    </row>
    <row r="32" spans="1:12" ht="14.4">
      <c r="A32" s="7" t="s">
        <v>50</v>
      </c>
      <c r="B32" s="171">
        <v>1618.4508168627899</v>
      </c>
      <c r="C32" s="174">
        <v>25</v>
      </c>
      <c r="D32" s="7"/>
      <c r="E32" s="171">
        <v>1619.5871534163468</v>
      </c>
      <c r="F32" s="95">
        <v>26</v>
      </c>
      <c r="G32" s="7"/>
      <c r="H32" s="171">
        <v>1676.1881484751964</v>
      </c>
      <c r="I32" s="7">
        <v>25</v>
      </c>
      <c r="J32" s="7"/>
      <c r="K32" s="171">
        <v>1708.0472029981067</v>
      </c>
      <c r="L32" s="171">
        <v>26</v>
      </c>
    </row>
    <row r="33" spans="1:12" ht="14.4">
      <c r="A33" s="79" t="s">
        <v>51</v>
      </c>
      <c r="B33" s="172">
        <v>1462.5524556627038</v>
      </c>
      <c r="C33" s="173">
        <v>29</v>
      </c>
      <c r="D33" s="79"/>
      <c r="E33" s="172">
        <v>1556.8937422566155</v>
      </c>
      <c r="F33" s="93">
        <v>29</v>
      </c>
      <c r="G33" s="79"/>
      <c r="H33" s="172">
        <v>1630.3353957536322</v>
      </c>
      <c r="I33" s="79">
        <v>28</v>
      </c>
      <c r="J33" s="79"/>
      <c r="K33" s="172">
        <v>1706.8459712804549</v>
      </c>
      <c r="L33" s="172">
        <v>27</v>
      </c>
    </row>
    <row r="34" spans="1:12" ht="14.4">
      <c r="A34" s="7" t="s">
        <v>36</v>
      </c>
      <c r="B34" s="171">
        <v>1512.0323396497333</v>
      </c>
      <c r="C34" s="174">
        <v>27</v>
      </c>
      <c r="D34" s="7"/>
      <c r="E34" s="171">
        <v>1593.4398638809412</v>
      </c>
      <c r="F34" s="95">
        <v>27</v>
      </c>
      <c r="G34" s="7"/>
      <c r="H34" s="171">
        <v>1656.3787934951815</v>
      </c>
      <c r="I34" s="7">
        <v>27</v>
      </c>
      <c r="J34" s="7"/>
      <c r="K34" s="171">
        <v>1703.2719383525814</v>
      </c>
      <c r="L34" s="171">
        <v>28</v>
      </c>
    </row>
    <row r="35" spans="1:12" ht="14.4">
      <c r="A35" s="79" t="s">
        <v>3</v>
      </c>
      <c r="B35" s="172">
        <v>1487.5778933818335</v>
      </c>
      <c r="C35" s="173">
        <v>28</v>
      </c>
      <c r="D35" s="79"/>
      <c r="E35" s="172">
        <v>1564.1132957981549</v>
      </c>
      <c r="F35" s="93">
        <v>28</v>
      </c>
      <c r="G35" s="79"/>
      <c r="H35" s="172">
        <v>1528.6897915883642</v>
      </c>
      <c r="I35" s="79">
        <v>30</v>
      </c>
      <c r="J35" s="79"/>
      <c r="K35" s="172">
        <v>1623.0684000401038</v>
      </c>
      <c r="L35" s="172">
        <v>29</v>
      </c>
    </row>
    <row r="36" spans="1:12" ht="14.4">
      <c r="A36" s="7" t="s">
        <v>25</v>
      </c>
      <c r="B36" s="171">
        <v>1385.7671470891132</v>
      </c>
      <c r="C36" s="174">
        <v>31</v>
      </c>
      <c r="D36" s="7"/>
      <c r="E36" s="171">
        <v>1440.4841410905008</v>
      </c>
      <c r="F36" s="95">
        <v>31</v>
      </c>
      <c r="G36" s="7"/>
      <c r="H36" s="171">
        <v>1515.9393410503826</v>
      </c>
      <c r="I36" s="7">
        <v>31</v>
      </c>
      <c r="J36" s="7"/>
      <c r="K36" s="171">
        <v>1615.3369586494166</v>
      </c>
      <c r="L36" s="171">
        <v>30</v>
      </c>
    </row>
    <row r="37" spans="1:12" ht="14.4">
      <c r="A37" s="79" t="s">
        <v>6</v>
      </c>
      <c r="B37" s="172">
        <v>1410.8875394385498</v>
      </c>
      <c r="C37" s="173">
        <v>30</v>
      </c>
      <c r="D37" s="79"/>
      <c r="E37" s="172">
        <v>1550.4271005343733</v>
      </c>
      <c r="F37" s="93">
        <v>30</v>
      </c>
      <c r="G37" s="79"/>
      <c r="H37" s="172">
        <v>1599.3911166146745</v>
      </c>
      <c r="I37" s="79">
        <v>29</v>
      </c>
      <c r="J37" s="79"/>
      <c r="K37" s="172">
        <v>1598.4738153579242</v>
      </c>
      <c r="L37" s="172">
        <v>31</v>
      </c>
    </row>
    <row r="38" spans="1:12" ht="14.4">
      <c r="A38" s="7" t="s">
        <v>43</v>
      </c>
      <c r="B38" s="171">
        <v>1296.1768290841947</v>
      </c>
      <c r="C38" s="174">
        <v>32</v>
      </c>
      <c r="D38" s="7"/>
      <c r="E38" s="171">
        <v>1346.6114225693316</v>
      </c>
      <c r="F38" s="95">
        <v>32</v>
      </c>
      <c r="G38" s="7"/>
      <c r="H38" s="171">
        <v>1404.8561410832069</v>
      </c>
      <c r="I38" s="7">
        <v>32</v>
      </c>
      <c r="J38" s="7"/>
      <c r="K38" s="171">
        <v>1478.8164648434695</v>
      </c>
      <c r="L38" s="171">
        <v>32</v>
      </c>
    </row>
    <row r="39" spans="1:12" ht="14.4">
      <c r="A39" s="79" t="s">
        <v>42</v>
      </c>
      <c r="B39" s="172">
        <v>1281.259391694063</v>
      </c>
      <c r="C39" s="173">
        <v>33</v>
      </c>
      <c r="D39" s="79"/>
      <c r="E39" s="172">
        <v>1323.9941050228426</v>
      </c>
      <c r="F39" s="93">
        <v>33</v>
      </c>
      <c r="G39" s="79"/>
      <c r="H39" s="172">
        <v>1396.3881810959965</v>
      </c>
      <c r="I39" s="79">
        <v>33</v>
      </c>
      <c r="J39" s="79"/>
      <c r="K39" s="172">
        <v>1457.0828795913935</v>
      </c>
      <c r="L39" s="172">
        <v>33</v>
      </c>
    </row>
    <row r="40" spans="1:12" ht="14.4">
      <c r="A40" s="7" t="s">
        <v>31</v>
      </c>
      <c r="B40" s="171">
        <v>1155.7661740591329</v>
      </c>
      <c r="C40" s="174">
        <v>35</v>
      </c>
      <c r="D40" s="7"/>
      <c r="E40" s="171">
        <v>1232.6218849191434</v>
      </c>
      <c r="F40" s="95">
        <v>34</v>
      </c>
      <c r="G40" s="7"/>
      <c r="H40" s="171">
        <v>1257.3847846912681</v>
      </c>
      <c r="I40" s="7">
        <v>36</v>
      </c>
      <c r="J40" s="7"/>
      <c r="K40" s="171">
        <v>1364.2783902177832</v>
      </c>
      <c r="L40" s="171">
        <v>34</v>
      </c>
    </row>
    <row r="41" spans="1:12" ht="14.4">
      <c r="A41" s="79" t="s">
        <v>45</v>
      </c>
      <c r="B41" s="172">
        <v>1149.5409877045208</v>
      </c>
      <c r="C41" s="173">
        <v>36</v>
      </c>
      <c r="D41" s="79"/>
      <c r="E41" s="172">
        <v>1111.2671049251833</v>
      </c>
      <c r="F41" s="93">
        <v>40</v>
      </c>
      <c r="G41" s="79"/>
      <c r="H41" s="172">
        <v>1336.7108484203077</v>
      </c>
      <c r="I41" s="79">
        <v>34</v>
      </c>
      <c r="J41" s="79"/>
      <c r="K41" s="172">
        <v>1363.6588463652154</v>
      </c>
      <c r="L41" s="172">
        <v>35</v>
      </c>
    </row>
    <row r="42" spans="1:12" ht="14.4">
      <c r="A42" s="7" t="s">
        <v>30</v>
      </c>
      <c r="B42" s="171">
        <v>1128.6942240855192</v>
      </c>
      <c r="C42" s="174">
        <v>37</v>
      </c>
      <c r="D42" s="7"/>
      <c r="E42" s="171">
        <v>1169.7271666498857</v>
      </c>
      <c r="F42" s="95">
        <v>36</v>
      </c>
      <c r="G42" s="7"/>
      <c r="H42" s="171">
        <v>1225.6081827051453</v>
      </c>
      <c r="I42" s="7">
        <v>38</v>
      </c>
      <c r="J42" s="7"/>
      <c r="K42" s="171">
        <v>1357.9325450195638</v>
      </c>
      <c r="L42" s="171">
        <v>36</v>
      </c>
    </row>
    <row r="43" spans="1:12" ht="14.4">
      <c r="A43" s="79" t="s">
        <v>41</v>
      </c>
      <c r="B43" s="172">
        <v>1197.7783465692121</v>
      </c>
      <c r="C43" s="173">
        <v>34</v>
      </c>
      <c r="D43" s="79"/>
      <c r="E43" s="172">
        <v>1211.1953435897349</v>
      </c>
      <c r="F43" s="93">
        <v>35</v>
      </c>
      <c r="G43" s="79"/>
      <c r="H43" s="172">
        <v>1268.0392331204814</v>
      </c>
      <c r="I43" s="79">
        <v>35</v>
      </c>
      <c r="J43" s="79"/>
      <c r="K43" s="172">
        <v>1275.2971576298453</v>
      </c>
      <c r="L43" s="172">
        <v>37</v>
      </c>
    </row>
    <row r="44" spans="1:12" ht="14.4">
      <c r="A44" s="7" t="s">
        <v>37</v>
      </c>
      <c r="B44" s="171">
        <v>1108.0991228788807</v>
      </c>
      <c r="C44" s="174">
        <v>39</v>
      </c>
      <c r="D44" s="7"/>
      <c r="E44" s="171">
        <v>1138.95457708975</v>
      </c>
      <c r="F44" s="95">
        <v>39</v>
      </c>
      <c r="G44" s="7"/>
      <c r="H44" s="171">
        <v>1242.5189620182239</v>
      </c>
      <c r="I44" s="7">
        <v>37</v>
      </c>
      <c r="J44" s="7"/>
      <c r="K44" s="171">
        <v>1262.0968511247324</v>
      </c>
      <c r="L44" s="171">
        <v>38</v>
      </c>
    </row>
    <row r="45" spans="1:12" ht="14.4">
      <c r="A45" s="79" t="s">
        <v>22</v>
      </c>
      <c r="B45" s="172">
        <v>1115.4585227414075</v>
      </c>
      <c r="C45" s="173">
        <v>38</v>
      </c>
      <c r="D45" s="79"/>
      <c r="E45" s="172">
        <v>1157.4900614049063</v>
      </c>
      <c r="F45" s="93">
        <v>37</v>
      </c>
      <c r="G45" s="79"/>
      <c r="H45" s="172">
        <v>1204.0022187601512</v>
      </c>
      <c r="I45" s="79">
        <v>39</v>
      </c>
      <c r="J45" s="79"/>
      <c r="K45" s="172">
        <v>1223.1489072010882</v>
      </c>
      <c r="L45" s="172">
        <v>39</v>
      </c>
    </row>
    <row r="46" spans="1:12" ht="14.4">
      <c r="A46" s="7" t="s">
        <v>34</v>
      </c>
      <c r="B46" s="171">
        <v>1056.3322234771656</v>
      </c>
      <c r="C46" s="174">
        <v>41</v>
      </c>
      <c r="D46" s="7"/>
      <c r="E46" s="171">
        <v>1096.699789307221</v>
      </c>
      <c r="F46" s="95">
        <v>41</v>
      </c>
      <c r="G46" s="7"/>
      <c r="H46" s="171">
        <v>1135.4195962200201</v>
      </c>
      <c r="I46" s="7">
        <v>41</v>
      </c>
      <c r="J46" s="7"/>
      <c r="K46" s="171">
        <v>1183.5866983372921</v>
      </c>
      <c r="L46" s="171">
        <v>40</v>
      </c>
    </row>
    <row r="47" spans="1:12" ht="14.4">
      <c r="A47" s="79" t="s">
        <v>28</v>
      </c>
      <c r="B47" s="172">
        <v>960.11727245765508</v>
      </c>
      <c r="C47" s="173">
        <v>42</v>
      </c>
      <c r="D47" s="79"/>
      <c r="E47" s="172">
        <v>1060.8174691250458</v>
      </c>
      <c r="F47" s="93">
        <v>42</v>
      </c>
      <c r="G47" s="79"/>
      <c r="H47" s="172">
        <v>1119.6436601059422</v>
      </c>
      <c r="I47" s="79">
        <v>42</v>
      </c>
      <c r="J47" s="79"/>
      <c r="K47" s="172">
        <v>1172.7199539049898</v>
      </c>
      <c r="L47" s="172">
        <v>41</v>
      </c>
    </row>
    <row r="48" spans="1:12" ht="14.4">
      <c r="A48" s="7" t="s">
        <v>12</v>
      </c>
      <c r="B48" s="171">
        <v>882.79640397679429</v>
      </c>
      <c r="C48" s="174">
        <v>46</v>
      </c>
      <c r="D48" s="7"/>
      <c r="E48" s="171">
        <v>902.16932856778635</v>
      </c>
      <c r="F48" s="95">
        <v>46</v>
      </c>
      <c r="G48" s="7"/>
      <c r="H48" s="171">
        <v>934.74685719248828</v>
      </c>
      <c r="I48" s="7">
        <v>46</v>
      </c>
      <c r="J48" s="7"/>
      <c r="K48" s="171">
        <v>1104.1503105883464</v>
      </c>
      <c r="L48" s="171">
        <v>42</v>
      </c>
    </row>
    <row r="49" spans="1:12" ht="14.4">
      <c r="A49" s="79" t="s">
        <v>13</v>
      </c>
      <c r="B49" s="172">
        <v>951.41799238700355</v>
      </c>
      <c r="C49" s="173">
        <v>43</v>
      </c>
      <c r="D49" s="79"/>
      <c r="E49" s="172">
        <v>993.41823897624454</v>
      </c>
      <c r="F49" s="93">
        <v>43</v>
      </c>
      <c r="G49" s="79"/>
      <c r="H49" s="172">
        <v>1072.8403482547631</v>
      </c>
      <c r="I49" s="79">
        <v>43</v>
      </c>
      <c r="J49" s="79"/>
      <c r="K49" s="172">
        <v>1099.5390558964043</v>
      </c>
      <c r="L49" s="172">
        <v>43</v>
      </c>
    </row>
    <row r="50" spans="1:12" ht="14.4">
      <c r="A50" s="7" t="s">
        <v>44</v>
      </c>
      <c r="B50" s="171">
        <v>1101.2985661888804</v>
      </c>
      <c r="C50" s="174">
        <v>40</v>
      </c>
      <c r="D50" s="7"/>
      <c r="E50" s="171">
        <v>1144.631835928318</v>
      </c>
      <c r="F50" s="95">
        <v>38</v>
      </c>
      <c r="G50" s="7"/>
      <c r="H50" s="171">
        <v>1146.1927748238695</v>
      </c>
      <c r="I50" s="7">
        <v>40</v>
      </c>
      <c r="J50" s="7"/>
      <c r="K50" s="171">
        <v>1095.9603305160256</v>
      </c>
      <c r="L50" s="171">
        <v>44</v>
      </c>
    </row>
    <row r="51" spans="1:12" ht="14.4">
      <c r="A51" s="79" t="s">
        <v>33</v>
      </c>
      <c r="B51" s="172">
        <v>920.59810040659079</v>
      </c>
      <c r="C51" s="173">
        <v>44</v>
      </c>
      <c r="D51" s="79"/>
      <c r="E51" s="172">
        <v>911.87653792706624</v>
      </c>
      <c r="F51" s="93">
        <v>44</v>
      </c>
      <c r="G51" s="79"/>
      <c r="H51" s="172">
        <v>1006.384320624451</v>
      </c>
      <c r="I51" s="79">
        <v>44</v>
      </c>
      <c r="J51" s="79"/>
      <c r="K51" s="172">
        <v>1029.9430716826521</v>
      </c>
      <c r="L51" s="172">
        <v>45</v>
      </c>
    </row>
    <row r="52" spans="1:12" ht="14.4">
      <c r="A52" s="7" t="s">
        <v>29</v>
      </c>
      <c r="B52" s="171">
        <v>888.02542680533861</v>
      </c>
      <c r="C52" s="174">
        <v>45</v>
      </c>
      <c r="D52" s="7"/>
      <c r="E52" s="171">
        <v>909.31275831504615</v>
      </c>
      <c r="F52" s="95">
        <v>45</v>
      </c>
      <c r="G52" s="7"/>
      <c r="H52" s="171">
        <v>966.91418107851212</v>
      </c>
      <c r="I52" s="7">
        <v>45</v>
      </c>
      <c r="J52" s="7"/>
      <c r="K52" s="171">
        <v>1021.5811074629514</v>
      </c>
      <c r="L52" s="171">
        <v>46</v>
      </c>
    </row>
    <row r="53" spans="1:12" ht="14.4">
      <c r="A53" s="79" t="s">
        <v>52</v>
      </c>
      <c r="B53" s="172">
        <v>834.98882325761451</v>
      </c>
      <c r="C53" s="173">
        <v>47</v>
      </c>
      <c r="D53" s="79"/>
      <c r="E53" s="172">
        <v>852.61377324303612</v>
      </c>
      <c r="F53" s="93">
        <v>48</v>
      </c>
      <c r="G53" s="79"/>
      <c r="H53" s="172">
        <v>932.11293354361067</v>
      </c>
      <c r="I53" s="79">
        <v>47</v>
      </c>
      <c r="J53" s="79"/>
      <c r="K53" s="172">
        <v>983.07008520890236</v>
      </c>
      <c r="L53" s="172">
        <v>47</v>
      </c>
    </row>
    <row r="54" spans="1:12" ht="14.4">
      <c r="A54" s="7" t="s">
        <v>49</v>
      </c>
      <c r="B54" s="171">
        <v>832.15425554932756</v>
      </c>
      <c r="C54" s="174">
        <v>48</v>
      </c>
      <c r="D54" s="7"/>
      <c r="E54" s="171">
        <v>893.03579596916268</v>
      </c>
      <c r="F54" s="95">
        <v>47</v>
      </c>
      <c r="G54" s="7"/>
      <c r="H54" s="171">
        <v>923.49480509851378</v>
      </c>
      <c r="I54" s="7">
        <v>48</v>
      </c>
      <c r="J54" s="7"/>
      <c r="K54" s="171">
        <v>946.16866175606276</v>
      </c>
      <c r="L54" s="171">
        <v>48</v>
      </c>
    </row>
    <row r="55" spans="1:12" ht="14.4">
      <c r="A55" s="79" t="s">
        <v>24</v>
      </c>
      <c r="B55" s="172">
        <v>786.31028025160219</v>
      </c>
      <c r="C55" s="173">
        <v>49</v>
      </c>
      <c r="D55" s="79"/>
      <c r="E55" s="172">
        <v>792.84000521927612</v>
      </c>
      <c r="F55" s="93">
        <v>49</v>
      </c>
      <c r="G55" s="79"/>
      <c r="H55" s="172">
        <v>839.35531000402079</v>
      </c>
      <c r="I55" s="79">
        <v>49</v>
      </c>
      <c r="J55" s="79"/>
      <c r="K55" s="172">
        <v>865.56028956133559</v>
      </c>
      <c r="L55" s="172">
        <v>49</v>
      </c>
    </row>
    <row r="56" spans="1:12" ht="14.4">
      <c r="A56" s="7" t="s">
        <v>47</v>
      </c>
      <c r="B56" s="171">
        <v>604.61538925266177</v>
      </c>
      <c r="C56" s="174">
        <v>50</v>
      </c>
      <c r="D56" s="7"/>
      <c r="E56" s="171">
        <v>635.15260967602546</v>
      </c>
      <c r="F56" s="95">
        <v>50</v>
      </c>
      <c r="G56" s="7"/>
      <c r="H56" s="171">
        <v>660.97573384336306</v>
      </c>
      <c r="I56" s="7">
        <v>50</v>
      </c>
      <c r="J56" s="7"/>
      <c r="K56" s="171">
        <v>700.10375456896315</v>
      </c>
      <c r="L56" s="171">
        <v>50</v>
      </c>
    </row>
    <row r="57" spans="1:12" ht="14.4">
      <c r="A57" s="79"/>
      <c r="B57" s="172"/>
      <c r="C57" s="173"/>
      <c r="D57" s="79"/>
      <c r="E57" s="172"/>
      <c r="F57" s="93"/>
      <c r="G57" s="79"/>
      <c r="H57" s="172"/>
      <c r="I57" s="79"/>
      <c r="J57" s="79"/>
      <c r="K57" s="172"/>
      <c r="L57" s="172"/>
    </row>
    <row r="58" spans="1:12" ht="14.4">
      <c r="A58" s="144" t="s">
        <v>53</v>
      </c>
      <c r="B58" s="177">
        <f>AVERAGE(B7:B56)</f>
        <v>1654.1138334043856</v>
      </c>
      <c r="C58" s="178"/>
      <c r="D58" s="144"/>
      <c r="E58" s="177">
        <f>AVERAGE(E7:E56)</f>
        <v>1713.6682441246737</v>
      </c>
      <c r="F58" s="179"/>
      <c r="G58" s="144"/>
      <c r="H58" s="177">
        <f>AVERAGE(H7:H56)</f>
        <v>1783.4574937884647</v>
      </c>
      <c r="I58" s="144"/>
      <c r="J58" s="144"/>
      <c r="K58" s="177">
        <f>AVERAGE(K7:K56)</f>
        <v>1842.2529478597417</v>
      </c>
      <c r="L58" s="144"/>
    </row>
    <row r="60" spans="1:12" ht="12" customHeight="1">
      <c r="A60" s="42" t="s">
        <v>192</v>
      </c>
    </row>
  </sheetData>
  <sortState xmlns:xlrd2="http://schemas.microsoft.com/office/spreadsheetml/2017/richdata2" ref="A7:L56">
    <sortCondition ref="L7:L56"/>
  </sortState>
  <mergeCells count="6">
    <mergeCell ref="A2:L2"/>
    <mergeCell ref="A4:L4"/>
    <mergeCell ref="B5:C5"/>
    <mergeCell ref="E5:F5"/>
    <mergeCell ref="H5:I5"/>
    <mergeCell ref="K5:L5"/>
  </mergeCells>
  <printOptions horizontalCentered="1"/>
  <pageMargins left="0.7" right="0.7" top="0.49" bottom="0.51" header="0.3" footer="0.3"/>
  <pageSetup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7" tint="0.39997558519241921"/>
  </sheetPr>
  <dimension ref="A1:IP85"/>
  <sheetViews>
    <sheetView zoomScaleNormal="100" workbookViewId="0"/>
  </sheetViews>
  <sheetFormatPr defaultColWidth="9.109375" defaultRowHeight="12" customHeight="1"/>
  <cols>
    <col min="1" max="1" width="13.44140625" style="180" customWidth="1"/>
    <col min="2" max="2" width="7.109375" style="180" customWidth="1"/>
    <col min="3" max="3" width="4.109375" style="180" customWidth="1"/>
    <col min="4" max="4" width="6.44140625" style="200" customWidth="1"/>
    <col min="5" max="5" width="5.5546875" style="180" customWidth="1"/>
    <col min="6" max="6" width="7" style="180" bestFit="1" customWidth="1"/>
    <col min="7" max="7" width="4.109375" style="180" customWidth="1"/>
    <col min="8" max="8" width="6.44140625" style="200" customWidth="1"/>
    <col min="9" max="9" width="5.5546875" style="180" customWidth="1"/>
    <col min="10" max="10" width="7.44140625" style="180" customWidth="1"/>
    <col min="11" max="11" width="4.109375" style="180" customWidth="1"/>
    <col min="12" max="12" width="10.5546875" style="200" customWidth="1"/>
    <col min="13" max="16384" width="9.109375" style="180"/>
  </cols>
  <sheetData>
    <row r="1" spans="1:250" ht="18">
      <c r="A1" s="16" t="s">
        <v>152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50" ht="19.5" customHeight="1">
      <c r="A2" s="291" t="s">
        <v>214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</row>
    <row r="3" spans="1:250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</row>
    <row r="4" spans="1:250" ht="19.649999999999999" customHeight="1">
      <c r="A4" s="322" t="str">
        <f>"Fiscal Year "&amp;'Table 1'!F6</f>
        <v>Fiscal Year 2022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</row>
    <row r="5" spans="1:250" ht="12" customHeight="1">
      <c r="A5" s="181"/>
      <c r="B5" s="323" t="s">
        <v>75</v>
      </c>
      <c r="C5" s="323"/>
      <c r="D5" s="323"/>
      <c r="E5" s="181"/>
      <c r="F5" s="323" t="s">
        <v>76</v>
      </c>
      <c r="G5" s="323"/>
      <c r="H5" s="323"/>
      <c r="I5" s="181"/>
      <c r="J5" s="323" t="s">
        <v>77</v>
      </c>
      <c r="K5" s="323"/>
      <c r="L5" s="323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</row>
    <row r="6" spans="1:250" ht="12" customHeight="1">
      <c r="A6" s="19"/>
      <c r="B6" s="321" t="s">
        <v>78</v>
      </c>
      <c r="C6" s="321"/>
      <c r="D6" s="321"/>
      <c r="E6" s="19"/>
      <c r="F6" s="321" t="s">
        <v>79</v>
      </c>
      <c r="G6" s="321"/>
      <c r="H6" s="321"/>
      <c r="I6" s="19"/>
      <c r="J6" s="321" t="s">
        <v>80</v>
      </c>
      <c r="K6" s="321"/>
      <c r="L6" s="32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</row>
    <row r="7" spans="1:250" ht="12" customHeight="1">
      <c r="A7" s="22" t="s">
        <v>2</v>
      </c>
      <c r="B7" s="112" t="s">
        <v>0</v>
      </c>
      <c r="C7" s="22"/>
      <c r="D7" s="23" t="s">
        <v>1</v>
      </c>
      <c r="E7" s="22"/>
      <c r="F7" s="112" t="s">
        <v>0</v>
      </c>
      <c r="G7" s="22"/>
      <c r="H7" s="23" t="s">
        <v>1</v>
      </c>
      <c r="I7" s="22"/>
      <c r="J7" s="112" t="s">
        <v>0</v>
      </c>
      <c r="K7" s="22"/>
      <c r="L7" s="23" t="s">
        <v>1</v>
      </c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</row>
    <row r="8" spans="1:250" ht="13.8">
      <c r="A8" s="182" t="s">
        <v>35</v>
      </c>
      <c r="B8" s="183">
        <v>3600.8151204047108</v>
      </c>
      <c r="C8" s="183"/>
      <c r="D8" s="184">
        <v>1</v>
      </c>
      <c r="E8" s="183"/>
      <c r="F8" s="183">
        <v>943.6305913905087</v>
      </c>
      <c r="G8" s="183"/>
      <c r="H8" s="184">
        <v>6</v>
      </c>
      <c r="I8" s="183"/>
      <c r="J8" s="185">
        <v>4544.4457117952197</v>
      </c>
      <c r="K8" s="183"/>
      <c r="L8" s="186">
        <v>1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</row>
    <row r="9" spans="1:250" ht="13.8">
      <c r="A9" s="25" t="s">
        <v>6</v>
      </c>
      <c r="B9" s="187">
        <v>3274.0572803085547</v>
      </c>
      <c r="C9" s="188"/>
      <c r="D9" s="189">
        <v>2</v>
      </c>
      <c r="E9" s="188"/>
      <c r="F9" s="187">
        <v>1187.0433282990437</v>
      </c>
      <c r="G9" s="188"/>
      <c r="H9" s="189">
        <v>3</v>
      </c>
      <c r="I9" s="188"/>
      <c r="J9" s="187">
        <v>4461.1006086075986</v>
      </c>
      <c r="K9" s="188"/>
      <c r="L9" s="190">
        <v>2</v>
      </c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</row>
    <row r="10" spans="1:250" ht="13.8">
      <c r="A10" s="5" t="s">
        <v>30</v>
      </c>
      <c r="B10" s="191">
        <v>2754.1085198396254</v>
      </c>
      <c r="C10" s="191"/>
      <c r="D10" s="192">
        <v>3</v>
      </c>
      <c r="E10" s="191"/>
      <c r="F10" s="191">
        <v>1326.8278591204819</v>
      </c>
      <c r="G10" s="191"/>
      <c r="H10" s="192">
        <v>1</v>
      </c>
      <c r="I10" s="191"/>
      <c r="J10" s="191">
        <v>4080.936378960107</v>
      </c>
      <c r="K10" s="191"/>
      <c r="L10" s="193">
        <v>3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</row>
    <row r="11" spans="1:250" ht="13.8">
      <c r="A11" s="25" t="s">
        <v>12</v>
      </c>
      <c r="B11" s="187">
        <v>2480.9178298967854</v>
      </c>
      <c r="C11" s="188"/>
      <c r="D11" s="189">
        <v>4</v>
      </c>
      <c r="E11" s="188"/>
      <c r="F11" s="187">
        <v>485.45029405512651</v>
      </c>
      <c r="G11" s="188"/>
      <c r="H11" s="189">
        <v>44</v>
      </c>
      <c r="I11" s="188"/>
      <c r="J11" s="187">
        <v>2966.3681239519119</v>
      </c>
      <c r="K11" s="188"/>
      <c r="L11" s="190">
        <v>4</v>
      </c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</row>
    <row r="12" spans="1:250" ht="13.8">
      <c r="A12" s="5" t="s">
        <v>33</v>
      </c>
      <c r="B12" s="191">
        <v>2235.3163907779626</v>
      </c>
      <c r="C12" s="191"/>
      <c r="D12" s="192">
        <v>6</v>
      </c>
      <c r="E12" s="191"/>
      <c r="F12" s="191">
        <v>707.89079946670086</v>
      </c>
      <c r="G12" s="191"/>
      <c r="H12" s="192">
        <v>20</v>
      </c>
      <c r="I12" s="191"/>
      <c r="J12" s="191">
        <v>2943.2071902446637</v>
      </c>
      <c r="K12" s="191"/>
      <c r="L12" s="193">
        <v>5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</row>
    <row r="13" spans="1:250" ht="13.8">
      <c r="A13" s="25" t="s">
        <v>50</v>
      </c>
      <c r="B13" s="187">
        <v>2206.4746250972053</v>
      </c>
      <c r="C13" s="188"/>
      <c r="D13" s="189">
        <v>7</v>
      </c>
      <c r="E13" s="188"/>
      <c r="F13" s="187">
        <v>659.91705892788013</v>
      </c>
      <c r="G13" s="188"/>
      <c r="H13" s="189">
        <v>27</v>
      </c>
      <c r="I13" s="188"/>
      <c r="J13" s="187">
        <v>2866.3916840250854</v>
      </c>
      <c r="K13" s="188"/>
      <c r="L13" s="190">
        <v>6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</row>
    <row r="14" spans="1:250" ht="13.8">
      <c r="A14" s="5" t="s">
        <v>52</v>
      </c>
      <c r="B14" s="191">
        <v>2184.1395153071444</v>
      </c>
      <c r="C14" s="191"/>
      <c r="D14" s="192">
        <v>8</v>
      </c>
      <c r="E14" s="191"/>
      <c r="F14" s="191">
        <v>656.16225491329408</v>
      </c>
      <c r="G14" s="191"/>
      <c r="H14" s="192">
        <v>28</v>
      </c>
      <c r="I14" s="191"/>
      <c r="J14" s="191">
        <v>2840.3017702204384</v>
      </c>
      <c r="K14" s="191"/>
      <c r="L14" s="193">
        <v>7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</row>
    <row r="15" spans="1:250" ht="13.8">
      <c r="A15" s="25" t="s">
        <v>4</v>
      </c>
      <c r="B15" s="187">
        <v>1924.841167197847</v>
      </c>
      <c r="C15" s="188"/>
      <c r="D15" s="189">
        <v>12</v>
      </c>
      <c r="E15" s="188"/>
      <c r="F15" s="187">
        <v>780.321423941322</v>
      </c>
      <c r="G15" s="188"/>
      <c r="H15" s="189">
        <v>15</v>
      </c>
      <c r="I15" s="188"/>
      <c r="J15" s="187">
        <v>2705.1625911391689</v>
      </c>
      <c r="K15" s="188"/>
      <c r="L15" s="190">
        <v>8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</row>
    <row r="16" spans="1:250" ht="13.8">
      <c r="A16" s="5" t="s">
        <v>39</v>
      </c>
      <c r="B16" s="191">
        <v>2003.4476172653654</v>
      </c>
      <c r="C16" s="191"/>
      <c r="D16" s="192">
        <v>10</v>
      </c>
      <c r="E16" s="191"/>
      <c r="F16" s="191">
        <v>697.80150971781131</v>
      </c>
      <c r="G16" s="191"/>
      <c r="H16" s="192">
        <v>22</v>
      </c>
      <c r="I16" s="191"/>
      <c r="J16" s="191">
        <v>2701.2491269831767</v>
      </c>
      <c r="K16" s="191"/>
      <c r="L16" s="193">
        <v>9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</row>
    <row r="17" spans="1:250" ht="13.8">
      <c r="A17" s="25" t="s">
        <v>24</v>
      </c>
      <c r="B17" s="187">
        <v>2068.0679808072991</v>
      </c>
      <c r="C17" s="188"/>
      <c r="D17" s="189">
        <v>9</v>
      </c>
      <c r="E17" s="188"/>
      <c r="F17" s="187">
        <v>625.47091029945091</v>
      </c>
      <c r="G17" s="188"/>
      <c r="H17" s="189">
        <v>29</v>
      </c>
      <c r="I17" s="188"/>
      <c r="J17" s="187">
        <v>2693.5388911067503</v>
      </c>
      <c r="K17" s="188"/>
      <c r="L17" s="190">
        <v>10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</row>
    <row r="18" spans="1:250" ht="13.8">
      <c r="A18" s="5" t="s">
        <v>41</v>
      </c>
      <c r="B18" s="191">
        <v>2246.0225779709199</v>
      </c>
      <c r="C18" s="191"/>
      <c r="D18" s="192">
        <v>5</v>
      </c>
      <c r="E18" s="191"/>
      <c r="F18" s="191">
        <v>353.17175541186941</v>
      </c>
      <c r="G18" s="191"/>
      <c r="H18" s="192">
        <v>50</v>
      </c>
      <c r="I18" s="191"/>
      <c r="J18" s="191">
        <v>2599.194333382789</v>
      </c>
      <c r="K18" s="191"/>
      <c r="L18" s="193">
        <v>11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</row>
    <row r="19" spans="1:250" ht="13.8">
      <c r="A19" s="25" t="s">
        <v>40</v>
      </c>
      <c r="B19" s="187">
        <v>1866.7670636431026</v>
      </c>
      <c r="C19" s="188"/>
      <c r="D19" s="189">
        <v>14</v>
      </c>
      <c r="E19" s="188"/>
      <c r="F19" s="187">
        <v>715.43668899214606</v>
      </c>
      <c r="G19" s="188"/>
      <c r="H19" s="189">
        <v>19</v>
      </c>
      <c r="I19" s="188"/>
      <c r="J19" s="187">
        <v>2582.2037526352487</v>
      </c>
      <c r="K19" s="188"/>
      <c r="L19" s="190">
        <v>12</v>
      </c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</row>
    <row r="20" spans="1:250" ht="13.8">
      <c r="A20" s="5" t="s">
        <v>14</v>
      </c>
      <c r="B20" s="191">
        <v>1883.5837778764421</v>
      </c>
      <c r="C20" s="191"/>
      <c r="D20" s="192">
        <v>13</v>
      </c>
      <c r="E20" s="191"/>
      <c r="F20" s="191">
        <v>687.83693268064985</v>
      </c>
      <c r="G20" s="191"/>
      <c r="H20" s="192">
        <v>25</v>
      </c>
      <c r="I20" s="191"/>
      <c r="J20" s="191">
        <v>2571.4207105570922</v>
      </c>
      <c r="K20" s="191"/>
      <c r="L20" s="193">
        <v>13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</row>
    <row r="21" spans="1:250" ht="13.8">
      <c r="A21" s="25" t="s">
        <v>10</v>
      </c>
      <c r="B21" s="187">
        <v>1429.5987791029413</v>
      </c>
      <c r="C21" s="188"/>
      <c r="D21" s="189">
        <v>31</v>
      </c>
      <c r="E21" s="188"/>
      <c r="F21" s="187">
        <v>1140.2727475959866</v>
      </c>
      <c r="G21" s="188"/>
      <c r="H21" s="189">
        <v>4</v>
      </c>
      <c r="I21" s="188"/>
      <c r="J21" s="187">
        <v>2569.8715266989279</v>
      </c>
      <c r="K21" s="188"/>
      <c r="L21" s="190">
        <v>14</v>
      </c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</row>
    <row r="22" spans="1:250" ht="13.8">
      <c r="A22" s="5" t="s">
        <v>51</v>
      </c>
      <c r="B22" s="191">
        <v>1949.8643378858808</v>
      </c>
      <c r="C22" s="191"/>
      <c r="D22" s="192">
        <v>11</v>
      </c>
      <c r="E22" s="191"/>
      <c r="F22" s="191">
        <v>615.22658816195974</v>
      </c>
      <c r="G22" s="191"/>
      <c r="H22" s="192">
        <v>31</v>
      </c>
      <c r="I22" s="191"/>
      <c r="J22" s="191">
        <v>2565.0909260478406</v>
      </c>
      <c r="K22" s="191"/>
      <c r="L22" s="193">
        <v>15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</row>
    <row r="23" spans="1:250" ht="13.8">
      <c r="A23" s="25" t="s">
        <v>3</v>
      </c>
      <c r="B23" s="187">
        <v>1772.1708214328867</v>
      </c>
      <c r="C23" s="188"/>
      <c r="D23" s="189">
        <v>18</v>
      </c>
      <c r="E23" s="188"/>
      <c r="F23" s="187">
        <v>707.33513114699315</v>
      </c>
      <c r="G23" s="188"/>
      <c r="H23" s="189">
        <v>21</v>
      </c>
      <c r="I23" s="188"/>
      <c r="J23" s="187">
        <v>2479.5059525798797</v>
      </c>
      <c r="K23" s="188"/>
      <c r="L23" s="190">
        <v>16</v>
      </c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</row>
    <row r="24" spans="1:250" ht="13.8">
      <c r="A24" s="5" t="s">
        <v>31</v>
      </c>
      <c r="B24" s="191">
        <v>1850.2747894458812</v>
      </c>
      <c r="C24" s="191"/>
      <c r="D24" s="192">
        <v>17</v>
      </c>
      <c r="E24" s="191"/>
      <c r="F24" s="191">
        <v>566.99849428799712</v>
      </c>
      <c r="G24" s="191"/>
      <c r="H24" s="192">
        <v>35</v>
      </c>
      <c r="I24" s="191"/>
      <c r="J24" s="191">
        <v>2417.2732837338781</v>
      </c>
      <c r="K24" s="191"/>
      <c r="L24" s="193">
        <v>17</v>
      </c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</row>
    <row r="25" spans="1:250" ht="13.8">
      <c r="A25" s="25" t="s">
        <v>38</v>
      </c>
      <c r="B25" s="187">
        <v>1857.5780494263679</v>
      </c>
      <c r="C25" s="188"/>
      <c r="D25" s="189">
        <v>16</v>
      </c>
      <c r="E25" s="188"/>
      <c r="F25" s="187">
        <v>508.14718854601142</v>
      </c>
      <c r="G25" s="188"/>
      <c r="H25" s="189">
        <v>42</v>
      </c>
      <c r="I25" s="188"/>
      <c r="J25" s="187">
        <v>2365.7252379723795</v>
      </c>
      <c r="K25" s="188"/>
      <c r="L25" s="190">
        <v>18</v>
      </c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</row>
    <row r="26" spans="1:250" ht="13.8">
      <c r="A26" s="5" t="s">
        <v>25</v>
      </c>
      <c r="B26" s="191">
        <v>1587.1052041749811</v>
      </c>
      <c r="C26" s="191"/>
      <c r="D26" s="192">
        <v>22</v>
      </c>
      <c r="E26" s="191"/>
      <c r="F26" s="191">
        <v>748.53362370313812</v>
      </c>
      <c r="G26" s="191"/>
      <c r="H26" s="192">
        <v>17</v>
      </c>
      <c r="I26" s="191"/>
      <c r="J26" s="191">
        <v>2335.6388278781192</v>
      </c>
      <c r="K26" s="191"/>
      <c r="L26" s="193">
        <v>19</v>
      </c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</row>
    <row r="27" spans="1:250" ht="13.8">
      <c r="A27" s="25" t="s">
        <v>16</v>
      </c>
      <c r="B27" s="187">
        <v>1441.1371563211164</v>
      </c>
      <c r="C27" s="188"/>
      <c r="D27" s="189">
        <v>30</v>
      </c>
      <c r="E27" s="188"/>
      <c r="F27" s="187">
        <v>869.78239810239006</v>
      </c>
      <c r="G27" s="188"/>
      <c r="H27" s="189">
        <v>11</v>
      </c>
      <c r="I27" s="188"/>
      <c r="J27" s="187">
        <v>2310.9195544235063</v>
      </c>
      <c r="K27" s="188"/>
      <c r="L27" s="190">
        <v>20</v>
      </c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</row>
    <row r="28" spans="1:250" ht="13.8">
      <c r="A28" s="5" t="s">
        <v>15</v>
      </c>
      <c r="B28" s="191">
        <v>1863.4936191652805</v>
      </c>
      <c r="C28" s="191"/>
      <c r="D28" s="192">
        <v>15</v>
      </c>
      <c r="E28" s="191"/>
      <c r="F28" s="191">
        <v>424.45492004113549</v>
      </c>
      <c r="G28" s="191"/>
      <c r="H28" s="192">
        <v>46</v>
      </c>
      <c r="I28" s="191"/>
      <c r="J28" s="191">
        <v>2287.9485392064162</v>
      </c>
      <c r="K28" s="191"/>
      <c r="L28" s="193">
        <v>21</v>
      </c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</row>
    <row r="29" spans="1:250" ht="13.8">
      <c r="A29" s="25" t="s">
        <v>9</v>
      </c>
      <c r="B29" s="187">
        <v>1344.8700657296438</v>
      </c>
      <c r="C29" s="188"/>
      <c r="D29" s="189">
        <v>33</v>
      </c>
      <c r="E29" s="188"/>
      <c r="F29" s="187">
        <v>880.33983401096339</v>
      </c>
      <c r="G29" s="188"/>
      <c r="H29" s="189">
        <v>9</v>
      </c>
      <c r="I29" s="188"/>
      <c r="J29" s="187">
        <v>2225.2098997406069</v>
      </c>
      <c r="K29" s="188"/>
      <c r="L29" s="190">
        <v>22</v>
      </c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</row>
    <row r="30" spans="1:250" ht="13.8">
      <c r="A30" s="5" t="s">
        <v>37</v>
      </c>
      <c r="B30" s="191">
        <v>1524.7299670462787</v>
      </c>
      <c r="C30" s="191"/>
      <c r="D30" s="192">
        <v>26</v>
      </c>
      <c r="E30" s="191"/>
      <c r="F30" s="191">
        <v>692.78337866781487</v>
      </c>
      <c r="G30" s="191"/>
      <c r="H30" s="192">
        <v>24</v>
      </c>
      <c r="I30" s="191"/>
      <c r="J30" s="191">
        <v>2217.5133457140937</v>
      </c>
      <c r="K30" s="191"/>
      <c r="L30" s="193">
        <v>23</v>
      </c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</row>
    <row r="31" spans="1:250" ht="13.8">
      <c r="A31" s="25" t="s">
        <v>47</v>
      </c>
      <c r="B31" s="187">
        <v>1472.1913994590507</v>
      </c>
      <c r="C31" s="188"/>
      <c r="D31" s="189">
        <v>28</v>
      </c>
      <c r="E31" s="188"/>
      <c r="F31" s="187">
        <v>742.79103750608863</v>
      </c>
      <c r="G31" s="188"/>
      <c r="H31" s="189">
        <v>18</v>
      </c>
      <c r="I31" s="188"/>
      <c r="J31" s="187">
        <v>2214.9824369651392</v>
      </c>
      <c r="K31" s="188"/>
      <c r="L31" s="190">
        <v>24</v>
      </c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</row>
    <row r="32" spans="1:250" ht="13.8">
      <c r="A32" s="5" t="s">
        <v>7</v>
      </c>
      <c r="B32" s="191">
        <v>871.78504480808783</v>
      </c>
      <c r="C32" s="191"/>
      <c r="D32" s="192">
        <v>45</v>
      </c>
      <c r="E32" s="191"/>
      <c r="F32" s="191">
        <v>1324.3413234264626</v>
      </c>
      <c r="G32" s="191"/>
      <c r="H32" s="192">
        <v>2</v>
      </c>
      <c r="I32" s="191"/>
      <c r="J32" s="191">
        <v>2196.1263682345507</v>
      </c>
      <c r="K32" s="191"/>
      <c r="L32" s="193">
        <v>25</v>
      </c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</row>
    <row r="33" spans="1:250" ht="13.8">
      <c r="A33" s="25" t="s">
        <v>17</v>
      </c>
      <c r="B33" s="187">
        <v>1367.1688427223971</v>
      </c>
      <c r="C33" s="188"/>
      <c r="D33" s="189">
        <v>32</v>
      </c>
      <c r="E33" s="188"/>
      <c r="F33" s="187">
        <v>818.64784357191559</v>
      </c>
      <c r="G33" s="188"/>
      <c r="H33" s="189">
        <v>12</v>
      </c>
      <c r="I33" s="188"/>
      <c r="J33" s="187">
        <v>2185.8166862943126</v>
      </c>
      <c r="K33" s="188"/>
      <c r="L33" s="190">
        <v>26</v>
      </c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</row>
    <row r="34" spans="1:250" ht="13.8">
      <c r="A34" s="5" t="s">
        <v>22</v>
      </c>
      <c r="B34" s="191">
        <v>1617.3369650343675</v>
      </c>
      <c r="C34" s="191"/>
      <c r="D34" s="192">
        <v>19</v>
      </c>
      <c r="E34" s="191"/>
      <c r="F34" s="191">
        <v>555.93775660415611</v>
      </c>
      <c r="G34" s="191"/>
      <c r="H34" s="192">
        <v>37</v>
      </c>
      <c r="I34" s="191"/>
      <c r="J34" s="191">
        <v>2173.2747216385237</v>
      </c>
      <c r="K34" s="191"/>
      <c r="L34" s="193">
        <v>27</v>
      </c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</row>
    <row r="35" spans="1:250" ht="13.8">
      <c r="A35" s="25" t="s">
        <v>8</v>
      </c>
      <c r="B35" s="187">
        <v>1574.7972674532034</v>
      </c>
      <c r="C35" s="188"/>
      <c r="D35" s="189">
        <v>23</v>
      </c>
      <c r="E35" s="188"/>
      <c r="F35" s="187">
        <v>586.24283518774109</v>
      </c>
      <c r="G35" s="188"/>
      <c r="H35" s="189">
        <v>34</v>
      </c>
      <c r="I35" s="188"/>
      <c r="J35" s="187">
        <v>2161.0401026409445</v>
      </c>
      <c r="K35" s="188"/>
      <c r="L35" s="190">
        <v>28</v>
      </c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</row>
    <row r="36" spans="1:250" ht="13.8">
      <c r="A36" s="5" t="s">
        <v>11</v>
      </c>
      <c r="B36" s="191">
        <v>1529.5893108070568</v>
      </c>
      <c r="C36" s="191"/>
      <c r="D36" s="192">
        <v>25</v>
      </c>
      <c r="E36" s="191"/>
      <c r="F36" s="191">
        <v>611.86621247306255</v>
      </c>
      <c r="G36" s="191"/>
      <c r="H36" s="192">
        <v>32</v>
      </c>
      <c r="I36" s="191"/>
      <c r="J36" s="191">
        <v>2141.4555232801195</v>
      </c>
      <c r="K36" s="191"/>
      <c r="L36" s="193">
        <v>29</v>
      </c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</row>
    <row r="37" spans="1:250" ht="13.8">
      <c r="A37" s="25" t="s">
        <v>49</v>
      </c>
      <c r="B37" s="187">
        <v>1612.2019203163416</v>
      </c>
      <c r="C37" s="188"/>
      <c r="D37" s="189">
        <v>20</v>
      </c>
      <c r="E37" s="188"/>
      <c r="F37" s="187">
        <v>498.96984543172044</v>
      </c>
      <c r="G37" s="188"/>
      <c r="H37" s="189">
        <v>43</v>
      </c>
      <c r="I37" s="188"/>
      <c r="J37" s="187">
        <v>2111.1717657480622</v>
      </c>
      <c r="K37" s="188"/>
      <c r="L37" s="190">
        <v>30</v>
      </c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</row>
    <row r="38" spans="1:250" ht="13.8">
      <c r="A38" s="5" t="s">
        <v>26</v>
      </c>
      <c r="B38" s="191">
        <v>1508.1736890952436</v>
      </c>
      <c r="C38" s="191"/>
      <c r="D38" s="192">
        <v>27</v>
      </c>
      <c r="E38" s="191"/>
      <c r="F38" s="191">
        <v>587.02184903800696</v>
      </c>
      <c r="G38" s="191"/>
      <c r="H38" s="192">
        <v>33</v>
      </c>
      <c r="I38" s="191"/>
      <c r="J38" s="191">
        <v>2095.1955381332505</v>
      </c>
      <c r="K38" s="191"/>
      <c r="L38" s="193">
        <v>31</v>
      </c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</row>
    <row r="39" spans="1:250" ht="13.8">
      <c r="A39" s="25" t="s">
        <v>20</v>
      </c>
      <c r="B39" s="187">
        <v>1075.0051214201678</v>
      </c>
      <c r="C39" s="188"/>
      <c r="D39" s="189">
        <v>42</v>
      </c>
      <c r="E39" s="188"/>
      <c r="F39" s="187">
        <v>1020.0489227204013</v>
      </c>
      <c r="G39" s="188"/>
      <c r="H39" s="189">
        <v>5</v>
      </c>
      <c r="I39" s="188"/>
      <c r="J39" s="187">
        <v>2095.0540441405692</v>
      </c>
      <c r="K39" s="188"/>
      <c r="L39" s="190">
        <v>32</v>
      </c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</row>
    <row r="40" spans="1:250" ht="13.8">
      <c r="A40" s="5" t="s">
        <v>27</v>
      </c>
      <c r="B40" s="191">
        <v>1211.9230676428547</v>
      </c>
      <c r="C40" s="191"/>
      <c r="D40" s="192">
        <v>40</v>
      </c>
      <c r="E40" s="191"/>
      <c r="F40" s="191">
        <v>882.38709093415559</v>
      </c>
      <c r="G40" s="191"/>
      <c r="H40" s="192">
        <v>8</v>
      </c>
      <c r="I40" s="191"/>
      <c r="J40" s="191">
        <v>2094.31015857701</v>
      </c>
      <c r="K40" s="191"/>
      <c r="L40" s="193">
        <v>33</v>
      </c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</row>
    <row r="41" spans="1:250" ht="13.8">
      <c r="A41" s="25" t="s">
        <v>34</v>
      </c>
      <c r="B41" s="187">
        <v>1469.2072564847499</v>
      </c>
      <c r="C41" s="188"/>
      <c r="D41" s="189">
        <v>29</v>
      </c>
      <c r="E41" s="188"/>
      <c r="F41" s="187">
        <v>556.83470393958612</v>
      </c>
      <c r="G41" s="188"/>
      <c r="H41" s="189">
        <v>36</v>
      </c>
      <c r="I41" s="188"/>
      <c r="J41" s="187">
        <v>2026.0419604243359</v>
      </c>
      <c r="K41" s="188"/>
      <c r="L41" s="190">
        <v>34</v>
      </c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</row>
    <row r="42" spans="1:250" ht="13.8">
      <c r="A42" s="5" t="s">
        <v>19</v>
      </c>
      <c r="B42" s="191">
        <v>1596.6502278474311</v>
      </c>
      <c r="C42" s="191"/>
      <c r="D42" s="192">
        <v>21</v>
      </c>
      <c r="E42" s="191"/>
      <c r="F42" s="191">
        <v>379.10696839969188</v>
      </c>
      <c r="G42" s="191"/>
      <c r="H42" s="192">
        <v>49</v>
      </c>
      <c r="I42" s="191"/>
      <c r="J42" s="191">
        <v>1975.7571962471229</v>
      </c>
      <c r="K42" s="191"/>
      <c r="L42" s="193">
        <v>35</v>
      </c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</row>
    <row r="43" spans="1:250" ht="13.8">
      <c r="A43" s="25" t="s">
        <v>44</v>
      </c>
      <c r="B43" s="187">
        <v>1535.6703492764909</v>
      </c>
      <c r="C43" s="188"/>
      <c r="D43" s="189">
        <v>24</v>
      </c>
      <c r="E43" s="188"/>
      <c r="F43" s="187">
        <v>395.04089445361262</v>
      </c>
      <c r="G43" s="188"/>
      <c r="H43" s="189">
        <v>48</v>
      </c>
      <c r="I43" s="188"/>
      <c r="J43" s="187">
        <v>1930.7112437301034</v>
      </c>
      <c r="K43" s="188"/>
      <c r="L43" s="190">
        <v>36</v>
      </c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</row>
    <row r="44" spans="1:250" ht="13.8">
      <c r="A44" s="5" t="s">
        <v>29</v>
      </c>
      <c r="B44" s="191">
        <v>1145.3074806992636</v>
      </c>
      <c r="C44" s="191"/>
      <c r="D44" s="192">
        <v>41</v>
      </c>
      <c r="E44" s="191"/>
      <c r="F44" s="191">
        <v>764.44848699973375</v>
      </c>
      <c r="G44" s="191"/>
      <c r="H44" s="192">
        <v>16</v>
      </c>
      <c r="I44" s="191"/>
      <c r="J44" s="191">
        <v>1909.7559676989972</v>
      </c>
      <c r="K44" s="191"/>
      <c r="L44" s="193">
        <v>37</v>
      </c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</row>
    <row r="45" spans="1:250" ht="13.8">
      <c r="A45" s="25" t="s">
        <v>13</v>
      </c>
      <c r="B45" s="187">
        <v>985.96778376573798</v>
      </c>
      <c r="C45" s="188"/>
      <c r="D45" s="189">
        <v>44</v>
      </c>
      <c r="E45" s="188"/>
      <c r="F45" s="187">
        <v>920.87210243501045</v>
      </c>
      <c r="G45" s="188"/>
      <c r="H45" s="189">
        <v>7</v>
      </c>
      <c r="I45" s="188"/>
      <c r="J45" s="187">
        <v>1906.8398862007484</v>
      </c>
      <c r="K45" s="188"/>
      <c r="L45" s="190">
        <v>38</v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</row>
    <row r="46" spans="1:250" ht="13.8">
      <c r="A46" s="5" t="s">
        <v>46</v>
      </c>
      <c r="B46" s="191">
        <v>1017.7285237927365</v>
      </c>
      <c r="C46" s="191"/>
      <c r="D46" s="192">
        <v>43</v>
      </c>
      <c r="E46" s="191"/>
      <c r="F46" s="191">
        <v>874.85751987791184</v>
      </c>
      <c r="G46" s="191"/>
      <c r="H46" s="192">
        <v>10</v>
      </c>
      <c r="I46" s="191"/>
      <c r="J46" s="191">
        <v>1892.5860436706482</v>
      </c>
      <c r="K46" s="191"/>
      <c r="L46" s="193">
        <v>39</v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</row>
    <row r="47" spans="1:250" ht="13.8">
      <c r="A47" s="25" t="s">
        <v>18</v>
      </c>
      <c r="B47" s="187">
        <v>1283.2575223920906</v>
      </c>
      <c r="C47" s="188"/>
      <c r="D47" s="189">
        <v>36</v>
      </c>
      <c r="E47" s="188"/>
      <c r="F47" s="187">
        <v>514.27828471467069</v>
      </c>
      <c r="G47" s="188"/>
      <c r="H47" s="189">
        <v>39</v>
      </c>
      <c r="I47" s="188"/>
      <c r="J47" s="187">
        <v>1797.5358071067612</v>
      </c>
      <c r="K47" s="188"/>
      <c r="L47" s="190">
        <v>40</v>
      </c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</row>
    <row r="48" spans="1:250" ht="13.8">
      <c r="A48" s="5" t="s">
        <v>21</v>
      </c>
      <c r="B48" s="191">
        <v>1246.6157156993806</v>
      </c>
      <c r="C48" s="191"/>
      <c r="D48" s="192">
        <v>37</v>
      </c>
      <c r="E48" s="191"/>
      <c r="F48" s="191">
        <v>509.16060481545139</v>
      </c>
      <c r="G48" s="191"/>
      <c r="H48" s="192">
        <v>41</v>
      </c>
      <c r="I48" s="191"/>
      <c r="J48" s="191">
        <v>1755.7763205148319</v>
      </c>
      <c r="K48" s="191"/>
      <c r="L48" s="193">
        <v>41</v>
      </c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</row>
    <row r="49" spans="1:250" ht="13.8">
      <c r="A49" s="25" t="s">
        <v>43</v>
      </c>
      <c r="B49" s="187">
        <v>1295.9721085021527</v>
      </c>
      <c r="C49" s="188"/>
      <c r="D49" s="189">
        <v>35</v>
      </c>
      <c r="E49" s="188"/>
      <c r="F49" s="187">
        <v>443.28585124627159</v>
      </c>
      <c r="G49" s="188"/>
      <c r="H49" s="189">
        <v>45</v>
      </c>
      <c r="I49" s="188"/>
      <c r="J49" s="187">
        <v>1739.2579597484241</v>
      </c>
      <c r="K49" s="188"/>
      <c r="L49" s="190">
        <v>42</v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</row>
    <row r="50" spans="1:250" ht="13.8">
      <c r="A50" s="5" t="s">
        <v>42</v>
      </c>
      <c r="B50" s="191">
        <v>1220.7434641907118</v>
      </c>
      <c r="C50" s="191"/>
      <c r="D50" s="192">
        <v>38</v>
      </c>
      <c r="E50" s="191"/>
      <c r="F50" s="191">
        <v>516.37109903870885</v>
      </c>
      <c r="G50" s="191"/>
      <c r="H50" s="192">
        <v>38</v>
      </c>
      <c r="I50" s="191"/>
      <c r="J50" s="191">
        <v>1737.1145632294206</v>
      </c>
      <c r="K50" s="191"/>
      <c r="L50" s="193">
        <v>43</v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</row>
    <row r="51" spans="1:250" ht="13.8">
      <c r="A51" s="25" t="s">
        <v>45</v>
      </c>
      <c r="B51" s="187">
        <v>1318.4623734663255</v>
      </c>
      <c r="C51" s="188"/>
      <c r="D51" s="189">
        <v>34</v>
      </c>
      <c r="E51" s="188"/>
      <c r="F51" s="187">
        <v>415.09770933553176</v>
      </c>
      <c r="G51" s="188"/>
      <c r="H51" s="189">
        <v>47</v>
      </c>
      <c r="I51" s="188"/>
      <c r="J51" s="187">
        <v>1733.5600828018571</v>
      </c>
      <c r="K51" s="188"/>
      <c r="L51" s="190">
        <v>44</v>
      </c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</row>
    <row r="52" spans="1:250" ht="13.8">
      <c r="A52" s="5" t="s">
        <v>36</v>
      </c>
      <c r="B52" s="191">
        <v>1215.8517379305301</v>
      </c>
      <c r="C52" s="191"/>
      <c r="D52" s="192">
        <v>39</v>
      </c>
      <c r="E52" s="191"/>
      <c r="F52" s="191">
        <v>513.82873899557057</v>
      </c>
      <c r="G52" s="191"/>
      <c r="H52" s="192">
        <v>40</v>
      </c>
      <c r="I52" s="191"/>
      <c r="J52" s="191">
        <v>1729.6804769261007</v>
      </c>
      <c r="K52" s="191"/>
      <c r="L52" s="193">
        <v>45</v>
      </c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</row>
    <row r="53" spans="1:250" ht="13.8">
      <c r="A53" s="25" t="s">
        <v>23</v>
      </c>
      <c r="B53" s="187">
        <v>285.80946865532786</v>
      </c>
      <c r="C53" s="188"/>
      <c r="D53" s="189">
        <v>47</v>
      </c>
      <c r="E53" s="188"/>
      <c r="F53" s="187">
        <v>815.45037959903345</v>
      </c>
      <c r="G53" s="188"/>
      <c r="H53" s="189">
        <v>13</v>
      </c>
      <c r="I53" s="188"/>
      <c r="J53" s="187">
        <v>1101.2598482543613</v>
      </c>
      <c r="K53" s="188"/>
      <c r="L53" s="190">
        <v>46</v>
      </c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</row>
    <row r="54" spans="1:250" ht="13.8">
      <c r="A54" s="5" t="s">
        <v>5</v>
      </c>
      <c r="B54" s="191">
        <v>390.98381735229407</v>
      </c>
      <c r="C54" s="191"/>
      <c r="D54" s="192">
        <v>46</v>
      </c>
      <c r="E54" s="191"/>
      <c r="F54" s="191">
        <v>619.16010248692726</v>
      </c>
      <c r="G54" s="191"/>
      <c r="H54" s="192">
        <v>30</v>
      </c>
      <c r="I54" s="191"/>
      <c r="J54" s="191">
        <v>1010.1439198392212</v>
      </c>
      <c r="K54" s="191"/>
      <c r="L54" s="193">
        <v>47</v>
      </c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</row>
    <row r="55" spans="1:250" ht="13.8">
      <c r="A55" s="25" t="s">
        <v>32</v>
      </c>
      <c r="B55" s="187">
        <v>0</v>
      </c>
      <c r="C55" s="188"/>
      <c r="D55" s="189">
        <v>49</v>
      </c>
      <c r="E55" s="188"/>
      <c r="F55" s="187">
        <v>810.07189302635834</v>
      </c>
      <c r="G55" s="188"/>
      <c r="H55" s="189">
        <v>14</v>
      </c>
      <c r="I55" s="188"/>
      <c r="J55" s="187">
        <v>810.07189302635834</v>
      </c>
      <c r="K55" s="188"/>
      <c r="L55" s="190">
        <v>48</v>
      </c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</row>
    <row r="56" spans="1:250" ht="13.8">
      <c r="A56" s="5" t="s">
        <v>48</v>
      </c>
      <c r="B56" s="191">
        <v>0</v>
      </c>
      <c r="C56" s="191"/>
      <c r="D56" s="192">
        <v>49</v>
      </c>
      <c r="E56" s="191"/>
      <c r="F56" s="191">
        <v>696.21706472244205</v>
      </c>
      <c r="G56" s="191"/>
      <c r="H56" s="192">
        <v>23</v>
      </c>
      <c r="I56" s="191"/>
      <c r="J56" s="191">
        <v>696.21706472244205</v>
      </c>
      <c r="K56" s="191"/>
      <c r="L56" s="193">
        <v>49</v>
      </c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</row>
    <row r="57" spans="1:250" ht="13.8">
      <c r="A57" s="25" t="s">
        <v>28</v>
      </c>
      <c r="B57" s="187">
        <v>0</v>
      </c>
      <c r="C57" s="188"/>
      <c r="D57" s="189">
        <v>49</v>
      </c>
      <c r="E57" s="188"/>
      <c r="F57" s="187">
        <v>664.86678522133468</v>
      </c>
      <c r="G57" s="188"/>
      <c r="H57" s="189">
        <v>26</v>
      </c>
      <c r="I57" s="188"/>
      <c r="J57" s="187">
        <v>664.86678522133468</v>
      </c>
      <c r="K57" s="188"/>
      <c r="L57" s="190">
        <v>50</v>
      </c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</row>
    <row r="58" spans="1:250" ht="12" customHeight="1">
      <c r="A58" s="91"/>
      <c r="B58" s="194"/>
      <c r="C58" s="194"/>
      <c r="D58" s="195"/>
      <c r="E58" s="91"/>
      <c r="F58" s="91"/>
      <c r="G58" s="91"/>
      <c r="H58" s="195"/>
      <c r="I58" s="91"/>
      <c r="J58" s="194"/>
      <c r="K58" s="196"/>
      <c r="L58" s="195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</row>
    <row r="59" spans="1:250" ht="12" customHeight="1">
      <c r="A59" s="197"/>
      <c r="B59" s="198"/>
      <c r="C59" s="198"/>
      <c r="D59" s="199"/>
      <c r="E59" s="198"/>
      <c r="F59" s="198"/>
      <c r="G59" s="198"/>
      <c r="H59" s="199"/>
      <c r="I59" s="198"/>
      <c r="J59" s="198"/>
      <c r="K59" s="198"/>
      <c r="L59" s="199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</row>
    <row r="60" spans="1:250" ht="12" customHeight="1">
      <c r="A60" s="42" t="s">
        <v>192</v>
      </c>
      <c r="B60" s="91"/>
      <c r="C60" s="91"/>
      <c r="D60" s="195"/>
      <c r="E60" s="91"/>
      <c r="F60" s="91"/>
      <c r="G60" s="91"/>
      <c r="H60" s="195"/>
      <c r="I60" s="91"/>
      <c r="J60" s="91"/>
      <c r="K60" s="91"/>
      <c r="L60" s="42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</row>
    <row r="61" spans="1:250" ht="12" customHeight="1">
      <c r="A61" s="91" t="s">
        <v>81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195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</row>
    <row r="62" spans="1:250" ht="12" customHeight="1">
      <c r="A62" s="42" t="s">
        <v>197</v>
      </c>
      <c r="B62" s="91"/>
      <c r="C62" s="91"/>
      <c r="D62" s="195"/>
      <c r="E62" s="91"/>
      <c r="F62" s="91"/>
      <c r="G62" s="91"/>
      <c r="H62" s="195"/>
      <c r="I62" s="91"/>
      <c r="J62" s="91"/>
      <c r="K62" s="91"/>
      <c r="L62" s="195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</row>
    <row r="63" spans="1:250" ht="12" customHeight="1">
      <c r="A63" s="91" t="s">
        <v>82</v>
      </c>
      <c r="B63" s="91"/>
      <c r="C63" s="91"/>
      <c r="D63" s="195"/>
      <c r="E63" s="91"/>
      <c r="F63" s="91"/>
      <c r="G63" s="91"/>
      <c r="H63" s="195"/>
      <c r="I63" s="91"/>
      <c r="J63" s="91"/>
      <c r="K63" s="91"/>
      <c r="L63" s="195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</row>
    <row r="64" spans="1:250" ht="12" customHeight="1">
      <c r="A64" s="91"/>
      <c r="B64" s="91"/>
      <c r="C64" s="91"/>
      <c r="D64" s="195"/>
      <c r="E64" s="91"/>
      <c r="F64" s="91"/>
      <c r="G64" s="91"/>
      <c r="H64" s="195"/>
      <c r="I64" s="91"/>
      <c r="J64" s="91"/>
      <c r="K64" s="91"/>
      <c r="L64" s="195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</row>
    <row r="65" spans="1:250" ht="12" customHeight="1">
      <c r="A65" s="91"/>
      <c r="B65" s="91"/>
      <c r="C65" s="91"/>
      <c r="D65" s="195"/>
      <c r="E65" s="91"/>
      <c r="F65" s="91"/>
      <c r="G65" s="91"/>
      <c r="H65" s="195"/>
      <c r="I65" s="91"/>
      <c r="J65" s="91"/>
      <c r="K65" s="91"/>
      <c r="L65" s="195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</row>
    <row r="66" spans="1:250" ht="12" customHeight="1">
      <c r="A66" s="91"/>
      <c r="B66" s="91"/>
      <c r="C66" s="91"/>
      <c r="D66" s="195"/>
      <c r="E66" s="91"/>
      <c r="F66" s="91"/>
      <c r="G66" s="91"/>
      <c r="H66" s="195"/>
      <c r="I66" s="91"/>
      <c r="J66" s="91"/>
      <c r="K66" s="91"/>
      <c r="L66" s="195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</row>
    <row r="67" spans="1:250" ht="12" customHeight="1">
      <c r="A67" s="91"/>
      <c r="B67" s="91"/>
      <c r="C67" s="91"/>
      <c r="D67" s="195"/>
      <c r="E67" s="91"/>
      <c r="F67" s="91"/>
      <c r="G67" s="91"/>
      <c r="H67" s="195"/>
      <c r="I67" s="91"/>
      <c r="J67" s="91"/>
      <c r="K67" s="91"/>
      <c r="L67" s="195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</row>
    <row r="68" spans="1:250" ht="12" customHeight="1">
      <c r="A68" s="91"/>
      <c r="B68" s="91"/>
      <c r="C68" s="91"/>
      <c r="D68" s="195"/>
      <c r="E68" s="91"/>
      <c r="F68" s="91"/>
      <c r="G68" s="91"/>
      <c r="H68" s="195"/>
      <c r="I68" s="91"/>
      <c r="J68" s="91"/>
      <c r="K68" s="91"/>
      <c r="L68" s="195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</row>
    <row r="69" spans="1:250" ht="12" customHeight="1">
      <c r="A69" s="91"/>
      <c r="B69" s="91"/>
      <c r="C69" s="91"/>
      <c r="D69" s="195"/>
      <c r="E69" s="91"/>
      <c r="F69" s="91"/>
      <c r="G69" s="91"/>
      <c r="H69" s="195"/>
      <c r="I69" s="91"/>
      <c r="J69" s="91"/>
      <c r="K69" s="91"/>
      <c r="L69" s="195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</row>
    <row r="70" spans="1:250" ht="12" customHeight="1">
      <c r="A70" s="91"/>
      <c r="B70" s="91"/>
      <c r="C70" s="91"/>
      <c r="D70" s="195"/>
      <c r="E70" s="91"/>
      <c r="F70" s="91"/>
      <c r="G70" s="91"/>
      <c r="H70" s="195"/>
      <c r="I70" s="91"/>
      <c r="J70" s="91"/>
      <c r="K70" s="91"/>
      <c r="L70" s="195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  <c r="HL70" s="91"/>
      <c r="HM70" s="91"/>
      <c r="HN70" s="91"/>
      <c r="HO70" s="91"/>
      <c r="HP70" s="91"/>
      <c r="HQ70" s="91"/>
      <c r="HR70" s="91"/>
      <c r="HS70" s="91"/>
      <c r="HT70" s="91"/>
      <c r="HU70" s="91"/>
      <c r="HV70" s="91"/>
      <c r="HW70" s="91"/>
      <c r="HX70" s="91"/>
      <c r="HY70" s="91"/>
      <c r="HZ70" s="91"/>
      <c r="IA70" s="91"/>
      <c r="IB70" s="91"/>
      <c r="IC70" s="91"/>
      <c r="ID70" s="91"/>
      <c r="IE70" s="91"/>
      <c r="IF70" s="91"/>
      <c r="IG70" s="91"/>
      <c r="IH70" s="91"/>
      <c r="II70" s="91"/>
      <c r="IJ70" s="91"/>
      <c r="IK70" s="91"/>
      <c r="IL70" s="91"/>
      <c r="IM70" s="91"/>
      <c r="IN70" s="91"/>
      <c r="IO70" s="91"/>
      <c r="IP70" s="91"/>
    </row>
    <row r="71" spans="1:250" ht="12" customHeight="1">
      <c r="A71" s="91"/>
      <c r="B71" s="91"/>
      <c r="C71" s="91"/>
      <c r="D71" s="195"/>
      <c r="E71" s="91"/>
      <c r="F71" s="91"/>
      <c r="G71" s="91"/>
      <c r="H71" s="195"/>
      <c r="I71" s="91"/>
      <c r="J71" s="91"/>
      <c r="K71" s="91"/>
      <c r="L71" s="195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  <c r="HL71" s="91"/>
      <c r="HM71" s="91"/>
      <c r="HN71" s="91"/>
      <c r="HO71" s="91"/>
      <c r="HP71" s="91"/>
      <c r="HQ71" s="91"/>
      <c r="HR71" s="91"/>
      <c r="HS71" s="91"/>
      <c r="HT71" s="91"/>
      <c r="HU71" s="91"/>
      <c r="HV71" s="91"/>
      <c r="HW71" s="91"/>
      <c r="HX71" s="91"/>
      <c r="HY71" s="91"/>
      <c r="HZ71" s="91"/>
      <c r="IA71" s="91"/>
      <c r="IB71" s="91"/>
      <c r="IC71" s="91"/>
      <c r="ID71" s="91"/>
      <c r="IE71" s="91"/>
      <c r="IF71" s="91"/>
      <c r="IG71" s="91"/>
      <c r="IH71" s="91"/>
      <c r="II71" s="91"/>
      <c r="IJ71" s="91"/>
      <c r="IK71" s="91"/>
      <c r="IL71" s="91"/>
      <c r="IM71" s="91"/>
      <c r="IN71" s="91"/>
      <c r="IO71" s="91"/>
      <c r="IP71" s="91"/>
    </row>
    <row r="72" spans="1:250" ht="12" customHeight="1">
      <c r="A72" s="91"/>
      <c r="B72" s="91"/>
      <c r="C72" s="91"/>
      <c r="D72" s="195"/>
      <c r="E72" s="91"/>
      <c r="F72" s="91"/>
      <c r="G72" s="91"/>
      <c r="H72" s="195"/>
      <c r="I72" s="91"/>
      <c r="J72" s="91"/>
      <c r="K72" s="91"/>
      <c r="L72" s="195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  <c r="FW72" s="91"/>
      <c r="FX72" s="91"/>
      <c r="FY72" s="91"/>
      <c r="FZ72" s="91"/>
      <c r="GA72" s="91"/>
      <c r="GB72" s="91"/>
      <c r="GC72" s="91"/>
      <c r="GD72" s="91"/>
      <c r="GE72" s="91"/>
      <c r="GF72" s="91"/>
      <c r="GG72" s="91"/>
      <c r="GH72" s="91"/>
      <c r="GI72" s="91"/>
      <c r="GJ72" s="91"/>
      <c r="GK72" s="91"/>
      <c r="GL72" s="91"/>
      <c r="GM72" s="91"/>
      <c r="GN72" s="91"/>
      <c r="GO72" s="91"/>
      <c r="GP72" s="91"/>
      <c r="GQ72" s="91"/>
      <c r="GR72" s="91"/>
      <c r="GS72" s="91"/>
      <c r="GT72" s="91"/>
      <c r="GU72" s="91"/>
      <c r="GV72" s="91"/>
      <c r="GW72" s="91"/>
      <c r="GX72" s="91"/>
      <c r="GY72" s="91"/>
      <c r="GZ72" s="91"/>
      <c r="HA72" s="91"/>
      <c r="HB72" s="91"/>
      <c r="HC72" s="91"/>
      <c r="HD72" s="91"/>
      <c r="HE72" s="91"/>
      <c r="HF72" s="91"/>
      <c r="HG72" s="91"/>
      <c r="HH72" s="91"/>
      <c r="HI72" s="91"/>
      <c r="HJ72" s="91"/>
      <c r="HK72" s="91"/>
      <c r="HL72" s="91"/>
      <c r="HM72" s="91"/>
      <c r="HN72" s="91"/>
      <c r="HO72" s="91"/>
      <c r="HP72" s="91"/>
      <c r="HQ72" s="91"/>
      <c r="HR72" s="91"/>
      <c r="HS72" s="91"/>
      <c r="HT72" s="91"/>
      <c r="HU72" s="91"/>
      <c r="HV72" s="91"/>
      <c r="HW72" s="91"/>
      <c r="HX72" s="91"/>
      <c r="HY72" s="91"/>
      <c r="HZ72" s="91"/>
      <c r="IA72" s="91"/>
      <c r="IB72" s="91"/>
      <c r="IC72" s="91"/>
      <c r="ID72" s="91"/>
      <c r="IE72" s="91"/>
      <c r="IF72" s="91"/>
      <c r="IG72" s="91"/>
      <c r="IH72" s="91"/>
      <c r="II72" s="91"/>
      <c r="IJ72" s="91"/>
      <c r="IK72" s="91"/>
      <c r="IL72" s="91"/>
      <c r="IM72" s="91"/>
      <c r="IN72" s="91"/>
      <c r="IO72" s="91"/>
      <c r="IP72" s="91"/>
    </row>
    <row r="73" spans="1:250" ht="12" customHeight="1">
      <c r="A73" s="91"/>
      <c r="B73" s="91"/>
      <c r="C73" s="91"/>
      <c r="D73" s="195"/>
      <c r="E73" s="91"/>
      <c r="F73" s="91"/>
      <c r="G73" s="91"/>
      <c r="H73" s="195"/>
      <c r="I73" s="91"/>
      <c r="J73" s="91"/>
      <c r="K73" s="91"/>
      <c r="L73" s="195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  <c r="EO73" s="91"/>
      <c r="EP73" s="91"/>
      <c r="EQ73" s="91"/>
      <c r="ER73" s="91"/>
      <c r="ES73" s="91"/>
      <c r="ET73" s="91"/>
      <c r="EU73" s="91"/>
      <c r="EV73" s="91"/>
      <c r="EW73" s="91"/>
      <c r="EX73" s="91"/>
      <c r="EY73" s="91"/>
      <c r="EZ73" s="91"/>
      <c r="FA73" s="91"/>
      <c r="FB73" s="91"/>
      <c r="FC73" s="91"/>
      <c r="FD73" s="91"/>
      <c r="FE73" s="91"/>
      <c r="FF73" s="91"/>
      <c r="FG73" s="91"/>
      <c r="FH73" s="91"/>
      <c r="FI73" s="91"/>
      <c r="FJ73" s="91"/>
      <c r="FK73" s="91"/>
      <c r="FL73" s="91"/>
      <c r="FM73" s="91"/>
      <c r="FN73" s="91"/>
      <c r="FO73" s="91"/>
      <c r="FP73" s="91"/>
      <c r="FQ73" s="91"/>
      <c r="FR73" s="91"/>
      <c r="FS73" s="91"/>
      <c r="FT73" s="91"/>
      <c r="FU73" s="91"/>
      <c r="FV73" s="91"/>
      <c r="FW73" s="91"/>
      <c r="FX73" s="91"/>
      <c r="FY73" s="91"/>
      <c r="FZ73" s="91"/>
      <c r="GA73" s="91"/>
      <c r="GB73" s="91"/>
      <c r="GC73" s="91"/>
      <c r="GD73" s="91"/>
      <c r="GE73" s="91"/>
      <c r="GF73" s="91"/>
      <c r="GG73" s="91"/>
      <c r="GH73" s="91"/>
      <c r="GI73" s="91"/>
      <c r="GJ73" s="91"/>
      <c r="GK73" s="91"/>
      <c r="GL73" s="91"/>
      <c r="GM73" s="91"/>
      <c r="GN73" s="91"/>
      <c r="GO73" s="91"/>
      <c r="GP73" s="91"/>
      <c r="GQ73" s="91"/>
      <c r="GR73" s="91"/>
      <c r="GS73" s="91"/>
      <c r="GT73" s="91"/>
      <c r="GU73" s="91"/>
      <c r="GV73" s="91"/>
      <c r="GW73" s="91"/>
      <c r="GX73" s="91"/>
      <c r="GY73" s="91"/>
      <c r="GZ73" s="91"/>
      <c r="HA73" s="91"/>
      <c r="HB73" s="91"/>
      <c r="HC73" s="91"/>
      <c r="HD73" s="91"/>
      <c r="HE73" s="91"/>
      <c r="HF73" s="91"/>
      <c r="HG73" s="91"/>
      <c r="HH73" s="91"/>
      <c r="HI73" s="91"/>
      <c r="HJ73" s="91"/>
      <c r="HK73" s="91"/>
      <c r="HL73" s="91"/>
      <c r="HM73" s="91"/>
      <c r="HN73" s="91"/>
      <c r="HO73" s="91"/>
      <c r="HP73" s="91"/>
      <c r="HQ73" s="91"/>
      <c r="HR73" s="91"/>
      <c r="HS73" s="91"/>
      <c r="HT73" s="91"/>
      <c r="HU73" s="91"/>
      <c r="HV73" s="91"/>
      <c r="HW73" s="91"/>
      <c r="HX73" s="91"/>
      <c r="HY73" s="91"/>
      <c r="HZ73" s="91"/>
      <c r="IA73" s="91"/>
      <c r="IB73" s="91"/>
      <c r="IC73" s="91"/>
      <c r="ID73" s="91"/>
      <c r="IE73" s="91"/>
      <c r="IF73" s="91"/>
      <c r="IG73" s="91"/>
      <c r="IH73" s="91"/>
      <c r="II73" s="91"/>
      <c r="IJ73" s="91"/>
      <c r="IK73" s="91"/>
      <c r="IL73" s="91"/>
      <c r="IM73" s="91"/>
      <c r="IN73" s="91"/>
      <c r="IO73" s="91"/>
      <c r="IP73" s="91"/>
    </row>
    <row r="74" spans="1:250" ht="12" customHeight="1">
      <c r="A74" s="91"/>
      <c r="B74" s="91"/>
      <c r="C74" s="91"/>
      <c r="D74" s="195"/>
      <c r="E74" s="91"/>
      <c r="F74" s="91"/>
      <c r="G74" s="91"/>
      <c r="H74" s="195"/>
      <c r="I74" s="91"/>
      <c r="J74" s="91"/>
      <c r="K74" s="91"/>
      <c r="L74" s="195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  <c r="EO74" s="91"/>
      <c r="EP74" s="91"/>
      <c r="EQ74" s="91"/>
      <c r="ER74" s="91"/>
      <c r="ES74" s="91"/>
      <c r="ET74" s="91"/>
      <c r="EU74" s="91"/>
      <c r="EV74" s="91"/>
      <c r="EW74" s="91"/>
      <c r="EX74" s="91"/>
      <c r="EY74" s="91"/>
      <c r="EZ74" s="91"/>
      <c r="FA74" s="91"/>
      <c r="FB74" s="91"/>
      <c r="FC74" s="91"/>
      <c r="FD74" s="91"/>
      <c r="FE74" s="91"/>
      <c r="FF74" s="91"/>
      <c r="FG74" s="91"/>
      <c r="FH74" s="91"/>
      <c r="FI74" s="91"/>
      <c r="FJ74" s="91"/>
      <c r="FK74" s="91"/>
      <c r="FL74" s="91"/>
      <c r="FM74" s="91"/>
      <c r="FN74" s="91"/>
      <c r="FO74" s="91"/>
      <c r="FP74" s="91"/>
      <c r="FQ74" s="91"/>
      <c r="FR74" s="91"/>
      <c r="FS74" s="91"/>
      <c r="FT74" s="91"/>
      <c r="FU74" s="91"/>
      <c r="FV74" s="91"/>
      <c r="FW74" s="91"/>
      <c r="FX74" s="91"/>
      <c r="FY74" s="91"/>
      <c r="FZ74" s="91"/>
      <c r="GA74" s="91"/>
      <c r="GB74" s="91"/>
      <c r="GC74" s="91"/>
      <c r="GD74" s="91"/>
      <c r="GE74" s="91"/>
      <c r="GF74" s="91"/>
      <c r="GG74" s="91"/>
      <c r="GH74" s="91"/>
      <c r="GI74" s="91"/>
      <c r="GJ74" s="91"/>
      <c r="GK74" s="91"/>
      <c r="GL74" s="91"/>
      <c r="GM74" s="91"/>
      <c r="GN74" s="91"/>
      <c r="GO74" s="91"/>
      <c r="GP74" s="91"/>
      <c r="GQ74" s="91"/>
      <c r="GR74" s="91"/>
      <c r="GS74" s="91"/>
      <c r="GT74" s="91"/>
      <c r="GU74" s="91"/>
      <c r="GV74" s="91"/>
      <c r="GW74" s="91"/>
      <c r="GX74" s="91"/>
      <c r="GY74" s="91"/>
      <c r="GZ74" s="91"/>
      <c r="HA74" s="91"/>
      <c r="HB74" s="91"/>
      <c r="HC74" s="91"/>
      <c r="HD74" s="91"/>
      <c r="HE74" s="91"/>
      <c r="HF74" s="91"/>
      <c r="HG74" s="91"/>
      <c r="HH74" s="91"/>
      <c r="HI74" s="91"/>
      <c r="HJ74" s="91"/>
      <c r="HK74" s="91"/>
      <c r="HL74" s="91"/>
      <c r="HM74" s="91"/>
      <c r="HN74" s="91"/>
      <c r="HO74" s="91"/>
      <c r="HP74" s="91"/>
      <c r="HQ74" s="91"/>
      <c r="HR74" s="91"/>
      <c r="HS74" s="91"/>
      <c r="HT74" s="91"/>
      <c r="HU74" s="91"/>
      <c r="HV74" s="91"/>
      <c r="HW74" s="91"/>
      <c r="HX74" s="91"/>
      <c r="HY74" s="91"/>
      <c r="HZ74" s="91"/>
      <c r="IA74" s="91"/>
      <c r="IB74" s="91"/>
      <c r="IC74" s="91"/>
      <c r="ID74" s="91"/>
      <c r="IE74" s="91"/>
      <c r="IF74" s="91"/>
      <c r="IG74" s="91"/>
      <c r="IH74" s="91"/>
      <c r="II74" s="91"/>
      <c r="IJ74" s="91"/>
      <c r="IK74" s="91"/>
      <c r="IL74" s="91"/>
      <c r="IM74" s="91"/>
      <c r="IN74" s="91"/>
      <c r="IO74" s="91"/>
      <c r="IP74" s="91"/>
    </row>
    <row r="75" spans="1:250" ht="12" customHeight="1">
      <c r="A75" s="91"/>
      <c r="B75" s="91"/>
      <c r="C75" s="91"/>
      <c r="D75" s="195"/>
      <c r="E75" s="91"/>
      <c r="F75" s="91"/>
      <c r="G75" s="91"/>
      <c r="H75" s="195"/>
      <c r="I75" s="91"/>
      <c r="J75" s="91"/>
      <c r="K75" s="91"/>
      <c r="L75" s="195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1"/>
      <c r="DJ75" s="91"/>
      <c r="DK75" s="91"/>
      <c r="DL75" s="91"/>
      <c r="DM75" s="91"/>
      <c r="DN75" s="91"/>
      <c r="DO75" s="91"/>
      <c r="DP75" s="91"/>
      <c r="DQ75" s="91"/>
      <c r="DR75" s="91"/>
      <c r="DS75" s="91"/>
      <c r="DT75" s="91"/>
      <c r="DU75" s="91"/>
      <c r="DV75" s="91"/>
      <c r="DW75" s="91"/>
      <c r="DX75" s="91"/>
      <c r="DY75" s="91"/>
      <c r="DZ75" s="91"/>
      <c r="EA75" s="91"/>
      <c r="EB75" s="91"/>
      <c r="EC75" s="91"/>
      <c r="ED75" s="91"/>
      <c r="EE75" s="91"/>
      <c r="EF75" s="91"/>
      <c r="EG75" s="91"/>
      <c r="EH75" s="91"/>
      <c r="EI75" s="91"/>
      <c r="EJ75" s="91"/>
      <c r="EK75" s="91"/>
      <c r="EL75" s="91"/>
      <c r="EM75" s="91"/>
      <c r="EN75" s="91"/>
      <c r="EO75" s="91"/>
      <c r="EP75" s="91"/>
      <c r="EQ75" s="91"/>
      <c r="ER75" s="91"/>
      <c r="ES75" s="91"/>
      <c r="ET75" s="91"/>
      <c r="EU75" s="91"/>
      <c r="EV75" s="91"/>
      <c r="EW75" s="91"/>
      <c r="EX75" s="91"/>
      <c r="EY75" s="91"/>
      <c r="EZ75" s="91"/>
      <c r="FA75" s="91"/>
      <c r="FB75" s="91"/>
      <c r="FC75" s="91"/>
      <c r="FD75" s="91"/>
      <c r="FE75" s="91"/>
      <c r="FF75" s="91"/>
      <c r="FG75" s="91"/>
      <c r="FH75" s="91"/>
      <c r="FI75" s="91"/>
      <c r="FJ75" s="91"/>
      <c r="FK75" s="91"/>
      <c r="FL75" s="91"/>
      <c r="FM75" s="91"/>
      <c r="FN75" s="91"/>
      <c r="FO75" s="91"/>
      <c r="FP75" s="91"/>
      <c r="FQ75" s="91"/>
      <c r="FR75" s="91"/>
      <c r="FS75" s="91"/>
      <c r="FT75" s="91"/>
      <c r="FU75" s="91"/>
      <c r="FV75" s="91"/>
      <c r="FW75" s="91"/>
      <c r="FX75" s="91"/>
      <c r="FY75" s="91"/>
      <c r="FZ75" s="91"/>
      <c r="GA75" s="91"/>
      <c r="GB75" s="91"/>
      <c r="GC75" s="91"/>
      <c r="GD75" s="91"/>
      <c r="GE75" s="91"/>
      <c r="GF75" s="91"/>
      <c r="GG75" s="91"/>
      <c r="GH75" s="91"/>
      <c r="GI75" s="91"/>
      <c r="GJ75" s="91"/>
      <c r="GK75" s="91"/>
      <c r="GL75" s="91"/>
      <c r="GM75" s="91"/>
      <c r="GN75" s="91"/>
      <c r="GO75" s="91"/>
      <c r="GP75" s="91"/>
      <c r="GQ75" s="91"/>
      <c r="GR75" s="91"/>
      <c r="GS75" s="91"/>
      <c r="GT75" s="91"/>
      <c r="GU75" s="91"/>
      <c r="GV75" s="91"/>
      <c r="GW75" s="91"/>
      <c r="GX75" s="91"/>
      <c r="GY75" s="91"/>
      <c r="GZ75" s="91"/>
      <c r="HA75" s="91"/>
      <c r="HB75" s="91"/>
      <c r="HC75" s="91"/>
      <c r="HD75" s="91"/>
      <c r="HE75" s="91"/>
      <c r="HF75" s="91"/>
      <c r="HG75" s="91"/>
      <c r="HH75" s="91"/>
      <c r="HI75" s="91"/>
      <c r="HJ75" s="91"/>
      <c r="HK75" s="91"/>
      <c r="HL75" s="91"/>
      <c r="HM75" s="91"/>
      <c r="HN75" s="91"/>
      <c r="HO75" s="91"/>
      <c r="HP75" s="91"/>
      <c r="HQ75" s="91"/>
      <c r="HR75" s="91"/>
      <c r="HS75" s="91"/>
      <c r="HT75" s="91"/>
      <c r="HU75" s="91"/>
      <c r="HV75" s="91"/>
      <c r="HW75" s="91"/>
      <c r="HX75" s="91"/>
      <c r="HY75" s="91"/>
      <c r="HZ75" s="91"/>
      <c r="IA75" s="91"/>
      <c r="IB75" s="91"/>
      <c r="IC75" s="91"/>
      <c r="ID75" s="91"/>
      <c r="IE75" s="91"/>
      <c r="IF75" s="91"/>
      <c r="IG75" s="91"/>
      <c r="IH75" s="91"/>
      <c r="II75" s="91"/>
      <c r="IJ75" s="91"/>
      <c r="IK75" s="91"/>
      <c r="IL75" s="91"/>
      <c r="IM75" s="91"/>
      <c r="IN75" s="91"/>
      <c r="IO75" s="91"/>
      <c r="IP75" s="91"/>
    </row>
    <row r="76" spans="1:250" ht="12" customHeight="1">
      <c r="A76" s="91"/>
      <c r="B76" s="91"/>
      <c r="C76" s="91"/>
      <c r="D76" s="195"/>
      <c r="E76" s="91"/>
      <c r="F76" s="91"/>
      <c r="G76" s="91"/>
      <c r="H76" s="195"/>
      <c r="I76" s="91"/>
      <c r="J76" s="91"/>
      <c r="K76" s="91"/>
      <c r="L76" s="195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1"/>
      <c r="DS76" s="91"/>
      <c r="DT76" s="91"/>
      <c r="DU76" s="91"/>
      <c r="DV76" s="91"/>
      <c r="DW76" s="91"/>
      <c r="DX76" s="91"/>
      <c r="DY76" s="91"/>
      <c r="DZ76" s="91"/>
      <c r="EA76" s="91"/>
      <c r="EB76" s="91"/>
      <c r="EC76" s="91"/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  <c r="EO76" s="91"/>
      <c r="EP76" s="91"/>
      <c r="EQ76" s="91"/>
      <c r="ER76" s="91"/>
      <c r="ES76" s="91"/>
      <c r="ET76" s="91"/>
      <c r="EU76" s="91"/>
      <c r="EV76" s="91"/>
      <c r="EW76" s="91"/>
      <c r="EX76" s="91"/>
      <c r="EY76" s="91"/>
      <c r="EZ76" s="91"/>
      <c r="FA76" s="91"/>
      <c r="FB76" s="91"/>
      <c r="FC76" s="91"/>
      <c r="FD76" s="91"/>
      <c r="FE76" s="91"/>
      <c r="FF76" s="91"/>
      <c r="FG76" s="91"/>
      <c r="FH76" s="91"/>
      <c r="FI76" s="91"/>
      <c r="FJ76" s="91"/>
      <c r="FK76" s="91"/>
      <c r="FL76" s="91"/>
      <c r="FM76" s="91"/>
      <c r="FN76" s="91"/>
      <c r="FO76" s="91"/>
      <c r="FP76" s="91"/>
      <c r="FQ76" s="91"/>
      <c r="FR76" s="91"/>
      <c r="FS76" s="91"/>
      <c r="FT76" s="91"/>
      <c r="FU76" s="91"/>
      <c r="FV76" s="91"/>
      <c r="FW76" s="91"/>
      <c r="FX76" s="91"/>
      <c r="FY76" s="91"/>
      <c r="FZ76" s="91"/>
      <c r="GA76" s="91"/>
      <c r="GB76" s="91"/>
      <c r="GC76" s="91"/>
      <c r="GD76" s="91"/>
      <c r="GE76" s="91"/>
      <c r="GF76" s="91"/>
      <c r="GG76" s="91"/>
      <c r="GH76" s="91"/>
      <c r="GI76" s="91"/>
      <c r="GJ76" s="91"/>
      <c r="GK76" s="91"/>
      <c r="GL76" s="91"/>
      <c r="GM76" s="91"/>
      <c r="GN76" s="91"/>
      <c r="GO76" s="91"/>
      <c r="GP76" s="91"/>
      <c r="GQ76" s="91"/>
      <c r="GR76" s="91"/>
      <c r="GS76" s="91"/>
      <c r="GT76" s="91"/>
      <c r="GU76" s="91"/>
      <c r="GV76" s="91"/>
      <c r="GW76" s="91"/>
      <c r="GX76" s="91"/>
      <c r="GY76" s="91"/>
      <c r="GZ76" s="91"/>
      <c r="HA76" s="91"/>
      <c r="HB76" s="91"/>
      <c r="HC76" s="91"/>
      <c r="HD76" s="91"/>
      <c r="HE76" s="91"/>
      <c r="HF76" s="91"/>
      <c r="HG76" s="91"/>
      <c r="HH76" s="91"/>
      <c r="HI76" s="91"/>
      <c r="HJ76" s="91"/>
      <c r="HK76" s="91"/>
      <c r="HL76" s="91"/>
      <c r="HM76" s="91"/>
      <c r="HN76" s="91"/>
      <c r="HO76" s="91"/>
      <c r="HP76" s="91"/>
      <c r="HQ76" s="91"/>
      <c r="HR76" s="91"/>
      <c r="HS76" s="91"/>
      <c r="HT76" s="91"/>
      <c r="HU76" s="91"/>
      <c r="HV76" s="91"/>
      <c r="HW76" s="91"/>
      <c r="HX76" s="91"/>
      <c r="HY76" s="91"/>
      <c r="HZ76" s="91"/>
      <c r="IA76" s="91"/>
      <c r="IB76" s="91"/>
      <c r="IC76" s="91"/>
      <c r="ID76" s="91"/>
      <c r="IE76" s="91"/>
      <c r="IF76" s="91"/>
      <c r="IG76" s="91"/>
      <c r="IH76" s="91"/>
      <c r="II76" s="91"/>
      <c r="IJ76" s="91"/>
      <c r="IK76" s="91"/>
      <c r="IL76" s="91"/>
      <c r="IM76" s="91"/>
      <c r="IN76" s="91"/>
      <c r="IO76" s="91"/>
      <c r="IP76" s="91"/>
    </row>
    <row r="77" spans="1:250" ht="12" customHeight="1">
      <c r="A77" s="91"/>
      <c r="B77" s="91"/>
      <c r="C77" s="91"/>
      <c r="D77" s="195"/>
      <c r="E77" s="91"/>
      <c r="F77" s="91"/>
      <c r="G77" s="91"/>
      <c r="H77" s="195"/>
      <c r="I77" s="91"/>
      <c r="J77" s="91"/>
      <c r="K77" s="91"/>
      <c r="L77" s="195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1"/>
      <c r="FX77" s="91"/>
      <c r="FY77" s="91"/>
      <c r="FZ77" s="91"/>
      <c r="GA77" s="91"/>
      <c r="GB77" s="91"/>
      <c r="GC77" s="91"/>
      <c r="GD77" s="91"/>
      <c r="GE77" s="91"/>
      <c r="GF77" s="91"/>
      <c r="GG77" s="91"/>
      <c r="GH77" s="91"/>
      <c r="GI77" s="91"/>
      <c r="GJ77" s="91"/>
      <c r="GK77" s="91"/>
      <c r="GL77" s="91"/>
      <c r="GM77" s="91"/>
      <c r="GN77" s="91"/>
      <c r="GO77" s="91"/>
      <c r="GP77" s="91"/>
      <c r="GQ77" s="91"/>
      <c r="GR77" s="91"/>
      <c r="GS77" s="91"/>
      <c r="GT77" s="91"/>
      <c r="GU77" s="91"/>
      <c r="GV77" s="91"/>
      <c r="GW77" s="91"/>
      <c r="GX77" s="91"/>
      <c r="GY77" s="91"/>
      <c r="GZ77" s="91"/>
      <c r="HA77" s="91"/>
      <c r="HB77" s="91"/>
      <c r="HC77" s="91"/>
      <c r="HD77" s="91"/>
      <c r="HE77" s="91"/>
      <c r="HF77" s="91"/>
      <c r="HG77" s="91"/>
      <c r="HH77" s="91"/>
      <c r="HI77" s="91"/>
      <c r="HJ77" s="91"/>
      <c r="HK77" s="91"/>
      <c r="HL77" s="91"/>
      <c r="HM77" s="91"/>
      <c r="HN77" s="91"/>
      <c r="HO77" s="91"/>
      <c r="HP77" s="91"/>
      <c r="HQ77" s="91"/>
      <c r="HR77" s="91"/>
      <c r="HS77" s="91"/>
      <c r="HT77" s="91"/>
      <c r="HU77" s="91"/>
      <c r="HV77" s="91"/>
      <c r="HW77" s="91"/>
      <c r="HX77" s="91"/>
      <c r="HY77" s="91"/>
      <c r="HZ77" s="91"/>
      <c r="IA77" s="91"/>
      <c r="IB77" s="91"/>
      <c r="IC77" s="91"/>
      <c r="ID77" s="91"/>
      <c r="IE77" s="91"/>
      <c r="IF77" s="91"/>
      <c r="IG77" s="91"/>
      <c r="IH77" s="91"/>
      <c r="II77" s="91"/>
      <c r="IJ77" s="91"/>
      <c r="IK77" s="91"/>
      <c r="IL77" s="91"/>
      <c r="IM77" s="91"/>
      <c r="IN77" s="91"/>
      <c r="IO77" s="91"/>
      <c r="IP77" s="91"/>
    </row>
    <row r="78" spans="1:250" ht="12" customHeight="1">
      <c r="A78" s="91"/>
      <c r="B78" s="91"/>
      <c r="C78" s="91"/>
      <c r="D78" s="195"/>
      <c r="E78" s="91"/>
      <c r="F78" s="91"/>
      <c r="G78" s="91"/>
      <c r="H78" s="195"/>
      <c r="I78" s="91"/>
      <c r="J78" s="91"/>
      <c r="K78" s="91"/>
      <c r="L78" s="195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1"/>
      <c r="FX78" s="91"/>
      <c r="FY78" s="91"/>
      <c r="FZ78" s="91"/>
      <c r="GA78" s="91"/>
      <c r="GB78" s="91"/>
      <c r="GC78" s="91"/>
      <c r="GD78" s="91"/>
      <c r="GE78" s="91"/>
      <c r="GF78" s="91"/>
      <c r="GG78" s="91"/>
      <c r="GH78" s="91"/>
      <c r="GI78" s="91"/>
      <c r="GJ78" s="91"/>
      <c r="GK78" s="91"/>
      <c r="GL78" s="91"/>
      <c r="GM78" s="91"/>
      <c r="GN78" s="91"/>
      <c r="GO78" s="91"/>
      <c r="GP78" s="91"/>
      <c r="GQ78" s="91"/>
      <c r="GR78" s="91"/>
      <c r="GS78" s="91"/>
      <c r="GT78" s="91"/>
      <c r="GU78" s="91"/>
      <c r="GV78" s="91"/>
      <c r="GW78" s="91"/>
      <c r="GX78" s="91"/>
      <c r="GY78" s="91"/>
      <c r="GZ78" s="91"/>
      <c r="HA78" s="91"/>
      <c r="HB78" s="91"/>
      <c r="HC78" s="91"/>
      <c r="HD78" s="91"/>
      <c r="HE78" s="91"/>
      <c r="HF78" s="91"/>
      <c r="HG78" s="91"/>
      <c r="HH78" s="91"/>
      <c r="HI78" s="91"/>
      <c r="HJ78" s="91"/>
      <c r="HK78" s="91"/>
      <c r="HL78" s="91"/>
      <c r="HM78" s="91"/>
      <c r="HN78" s="91"/>
      <c r="HO78" s="91"/>
      <c r="HP78" s="91"/>
      <c r="HQ78" s="91"/>
      <c r="HR78" s="91"/>
      <c r="HS78" s="91"/>
      <c r="HT78" s="91"/>
      <c r="HU78" s="91"/>
      <c r="HV78" s="91"/>
      <c r="HW78" s="91"/>
      <c r="HX78" s="91"/>
      <c r="HY78" s="91"/>
      <c r="HZ78" s="91"/>
      <c r="IA78" s="91"/>
      <c r="IB78" s="91"/>
      <c r="IC78" s="91"/>
      <c r="ID78" s="91"/>
      <c r="IE78" s="91"/>
      <c r="IF78" s="91"/>
      <c r="IG78" s="91"/>
      <c r="IH78" s="91"/>
      <c r="II78" s="91"/>
      <c r="IJ78" s="91"/>
      <c r="IK78" s="91"/>
      <c r="IL78" s="91"/>
      <c r="IM78" s="91"/>
      <c r="IN78" s="91"/>
      <c r="IO78" s="91"/>
      <c r="IP78" s="91"/>
    </row>
    <row r="79" spans="1:250" ht="12" customHeight="1">
      <c r="A79" s="91"/>
      <c r="B79" s="91"/>
      <c r="C79" s="91"/>
      <c r="D79" s="195"/>
      <c r="E79" s="91"/>
      <c r="F79" s="91"/>
      <c r="G79" s="91"/>
      <c r="H79" s="195"/>
      <c r="I79" s="91"/>
      <c r="J79" s="91"/>
      <c r="K79" s="91"/>
      <c r="L79" s="195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1"/>
      <c r="FX79" s="91"/>
      <c r="FY79" s="91"/>
      <c r="FZ79" s="91"/>
      <c r="GA79" s="91"/>
      <c r="GB79" s="91"/>
      <c r="GC79" s="91"/>
      <c r="GD79" s="91"/>
      <c r="GE79" s="91"/>
      <c r="GF79" s="91"/>
      <c r="GG79" s="91"/>
      <c r="GH79" s="91"/>
      <c r="GI79" s="91"/>
      <c r="GJ79" s="91"/>
      <c r="GK79" s="91"/>
      <c r="GL79" s="91"/>
      <c r="GM79" s="91"/>
      <c r="GN79" s="91"/>
      <c r="GO79" s="91"/>
      <c r="GP79" s="91"/>
      <c r="GQ79" s="91"/>
      <c r="GR79" s="91"/>
      <c r="GS79" s="91"/>
      <c r="GT79" s="91"/>
      <c r="GU79" s="91"/>
      <c r="GV79" s="91"/>
      <c r="GW79" s="91"/>
      <c r="GX79" s="91"/>
      <c r="GY79" s="91"/>
      <c r="GZ79" s="91"/>
      <c r="HA79" s="91"/>
      <c r="HB79" s="91"/>
      <c r="HC79" s="91"/>
      <c r="HD79" s="91"/>
      <c r="HE79" s="91"/>
      <c r="HF79" s="91"/>
      <c r="HG79" s="91"/>
      <c r="HH79" s="91"/>
      <c r="HI79" s="91"/>
      <c r="HJ79" s="91"/>
      <c r="HK79" s="91"/>
      <c r="HL79" s="91"/>
      <c r="HM79" s="91"/>
      <c r="HN79" s="91"/>
      <c r="HO79" s="91"/>
      <c r="HP79" s="91"/>
      <c r="HQ79" s="91"/>
      <c r="HR79" s="91"/>
      <c r="HS79" s="91"/>
      <c r="HT79" s="91"/>
      <c r="HU79" s="91"/>
      <c r="HV79" s="91"/>
      <c r="HW79" s="91"/>
      <c r="HX79" s="91"/>
      <c r="HY79" s="91"/>
      <c r="HZ79" s="91"/>
      <c r="IA79" s="91"/>
      <c r="IB79" s="91"/>
      <c r="IC79" s="91"/>
      <c r="ID79" s="91"/>
      <c r="IE79" s="91"/>
      <c r="IF79" s="91"/>
      <c r="IG79" s="91"/>
      <c r="IH79" s="91"/>
      <c r="II79" s="91"/>
      <c r="IJ79" s="91"/>
      <c r="IK79" s="91"/>
      <c r="IL79" s="91"/>
      <c r="IM79" s="91"/>
      <c r="IN79" s="91"/>
      <c r="IO79" s="91"/>
      <c r="IP79" s="91"/>
    </row>
    <row r="80" spans="1:250" ht="12" customHeight="1">
      <c r="A80" s="91"/>
      <c r="B80" s="91"/>
      <c r="C80" s="91"/>
      <c r="D80" s="195"/>
      <c r="E80" s="91"/>
      <c r="F80" s="91"/>
      <c r="G80" s="91"/>
      <c r="H80" s="195"/>
      <c r="I80" s="91"/>
      <c r="J80" s="91"/>
      <c r="K80" s="91"/>
      <c r="L80" s="195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</row>
    <row r="81" spans="1:250" ht="12" customHeight="1">
      <c r="A81" s="91"/>
      <c r="B81" s="91"/>
      <c r="C81" s="91"/>
      <c r="D81" s="195"/>
      <c r="E81" s="91"/>
      <c r="F81" s="91"/>
      <c r="G81" s="91"/>
      <c r="H81" s="195"/>
      <c r="I81" s="91"/>
      <c r="J81" s="91"/>
      <c r="K81" s="91"/>
      <c r="L81" s="195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  <c r="CQ81" s="91"/>
      <c r="CR81" s="91"/>
      <c r="CS81" s="91"/>
      <c r="CT81" s="91"/>
      <c r="CU81" s="91"/>
      <c r="CV81" s="91"/>
      <c r="CW81" s="91"/>
      <c r="CX81" s="91"/>
      <c r="CY81" s="91"/>
      <c r="CZ81" s="91"/>
      <c r="DA81" s="91"/>
      <c r="DB81" s="91"/>
      <c r="DC81" s="91"/>
      <c r="DD81" s="91"/>
      <c r="DE81" s="91"/>
      <c r="DF81" s="91"/>
      <c r="DG81" s="91"/>
      <c r="DH81" s="91"/>
      <c r="DI81" s="91"/>
      <c r="DJ81" s="91"/>
      <c r="DK81" s="91"/>
      <c r="DL81" s="91"/>
      <c r="DM81" s="91"/>
      <c r="DN81" s="91"/>
      <c r="DO81" s="91"/>
      <c r="DP81" s="91"/>
      <c r="DQ81" s="91"/>
      <c r="DR81" s="91"/>
      <c r="DS81" s="91"/>
      <c r="DT81" s="91"/>
      <c r="DU81" s="91"/>
      <c r="DV81" s="91"/>
      <c r="DW81" s="91"/>
      <c r="DX81" s="91"/>
      <c r="DY81" s="91"/>
      <c r="DZ81" s="91"/>
      <c r="EA81" s="91"/>
      <c r="EB81" s="91"/>
      <c r="EC81" s="91"/>
      <c r="ED81" s="91"/>
      <c r="EE81" s="91"/>
      <c r="EF81" s="91"/>
      <c r="EG81" s="91"/>
      <c r="EH81" s="91"/>
      <c r="EI81" s="91"/>
      <c r="EJ81" s="91"/>
      <c r="EK81" s="91"/>
      <c r="EL81" s="91"/>
      <c r="EM81" s="91"/>
      <c r="EN81" s="91"/>
      <c r="EO81" s="91"/>
      <c r="EP81" s="91"/>
      <c r="EQ81" s="91"/>
      <c r="ER81" s="91"/>
      <c r="ES81" s="91"/>
      <c r="ET81" s="91"/>
      <c r="EU81" s="91"/>
      <c r="EV81" s="91"/>
      <c r="EW81" s="91"/>
      <c r="EX81" s="91"/>
      <c r="EY81" s="91"/>
      <c r="EZ81" s="91"/>
      <c r="FA81" s="91"/>
      <c r="FB81" s="91"/>
      <c r="FC81" s="91"/>
      <c r="FD81" s="91"/>
      <c r="FE81" s="91"/>
      <c r="FF81" s="91"/>
      <c r="FG81" s="91"/>
      <c r="FH81" s="91"/>
      <c r="FI81" s="91"/>
      <c r="FJ81" s="91"/>
      <c r="FK81" s="91"/>
      <c r="FL81" s="91"/>
      <c r="FM81" s="91"/>
      <c r="FN81" s="91"/>
      <c r="FO81" s="91"/>
      <c r="FP81" s="91"/>
      <c r="FQ81" s="91"/>
      <c r="FR81" s="91"/>
      <c r="FS81" s="91"/>
      <c r="FT81" s="91"/>
      <c r="FU81" s="91"/>
      <c r="FV81" s="91"/>
      <c r="FW81" s="91"/>
      <c r="FX81" s="91"/>
      <c r="FY81" s="91"/>
      <c r="FZ81" s="91"/>
      <c r="GA81" s="91"/>
      <c r="GB81" s="91"/>
      <c r="GC81" s="91"/>
      <c r="GD81" s="91"/>
      <c r="GE81" s="91"/>
      <c r="GF81" s="91"/>
      <c r="GG81" s="91"/>
      <c r="GH81" s="91"/>
      <c r="GI81" s="91"/>
      <c r="GJ81" s="91"/>
      <c r="GK81" s="91"/>
      <c r="GL81" s="91"/>
      <c r="GM81" s="91"/>
      <c r="GN81" s="91"/>
      <c r="GO81" s="91"/>
      <c r="GP81" s="91"/>
      <c r="GQ81" s="91"/>
      <c r="GR81" s="91"/>
      <c r="GS81" s="91"/>
      <c r="GT81" s="91"/>
      <c r="GU81" s="91"/>
      <c r="GV81" s="91"/>
      <c r="GW81" s="91"/>
      <c r="GX81" s="91"/>
      <c r="GY81" s="91"/>
      <c r="GZ81" s="91"/>
      <c r="HA81" s="91"/>
      <c r="HB81" s="91"/>
      <c r="HC81" s="91"/>
      <c r="HD81" s="91"/>
      <c r="HE81" s="91"/>
      <c r="HF81" s="91"/>
      <c r="HG81" s="91"/>
      <c r="HH81" s="91"/>
      <c r="HI81" s="91"/>
      <c r="HJ81" s="91"/>
      <c r="HK81" s="91"/>
      <c r="HL81" s="91"/>
      <c r="HM81" s="91"/>
      <c r="HN81" s="91"/>
      <c r="HO81" s="91"/>
      <c r="HP81" s="91"/>
      <c r="HQ81" s="91"/>
      <c r="HR81" s="91"/>
      <c r="HS81" s="91"/>
      <c r="HT81" s="91"/>
      <c r="HU81" s="91"/>
      <c r="HV81" s="91"/>
      <c r="HW81" s="91"/>
      <c r="HX81" s="91"/>
      <c r="HY81" s="91"/>
      <c r="HZ81" s="91"/>
      <c r="IA81" s="91"/>
      <c r="IB81" s="91"/>
      <c r="IC81" s="91"/>
      <c r="ID81" s="91"/>
      <c r="IE81" s="91"/>
      <c r="IF81" s="91"/>
      <c r="IG81" s="91"/>
      <c r="IH81" s="91"/>
      <c r="II81" s="91"/>
      <c r="IJ81" s="91"/>
      <c r="IK81" s="91"/>
      <c r="IL81" s="91"/>
      <c r="IM81" s="91"/>
      <c r="IN81" s="91"/>
      <c r="IO81" s="91"/>
      <c r="IP81" s="91"/>
    </row>
    <row r="82" spans="1:250" ht="12" customHeight="1">
      <c r="A82" s="91"/>
      <c r="B82" s="91"/>
      <c r="C82" s="91"/>
      <c r="D82" s="195"/>
      <c r="E82" s="91"/>
      <c r="F82" s="91"/>
      <c r="G82" s="91"/>
      <c r="H82" s="195"/>
      <c r="I82" s="91"/>
      <c r="J82" s="91"/>
      <c r="K82" s="91"/>
      <c r="L82" s="195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91"/>
      <c r="DQ82" s="91"/>
      <c r="DR82" s="91"/>
      <c r="DS82" s="91"/>
      <c r="DT82" s="91"/>
      <c r="DU82" s="91"/>
      <c r="DV82" s="91"/>
      <c r="DW82" s="91"/>
      <c r="DX82" s="91"/>
      <c r="DY82" s="91"/>
      <c r="DZ82" s="91"/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91"/>
      <c r="IK82" s="91"/>
      <c r="IL82" s="91"/>
      <c r="IM82" s="91"/>
      <c r="IN82" s="91"/>
      <c r="IO82" s="91"/>
      <c r="IP82" s="91"/>
    </row>
    <row r="83" spans="1:250" ht="12" customHeight="1">
      <c r="A83" s="91"/>
      <c r="B83" s="91"/>
      <c r="C83" s="91"/>
      <c r="D83" s="195"/>
      <c r="E83" s="91"/>
      <c r="F83" s="91"/>
      <c r="G83" s="91"/>
      <c r="H83" s="195"/>
      <c r="I83" s="91"/>
      <c r="J83" s="91"/>
      <c r="K83" s="91"/>
      <c r="L83" s="195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91"/>
      <c r="DQ83" s="91"/>
      <c r="DR83" s="91"/>
      <c r="DS83" s="91"/>
      <c r="DT83" s="91"/>
      <c r="DU83" s="91"/>
      <c r="DV83" s="91"/>
      <c r="DW83" s="91"/>
      <c r="DX83" s="91"/>
      <c r="DY83" s="91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91"/>
      <c r="IK83" s="91"/>
      <c r="IL83" s="91"/>
      <c r="IM83" s="91"/>
      <c r="IN83" s="91"/>
      <c r="IO83" s="91"/>
      <c r="IP83" s="91"/>
    </row>
    <row r="84" spans="1:250" ht="12" customHeight="1">
      <c r="A84" s="91"/>
      <c r="B84" s="91"/>
      <c r="C84" s="91"/>
      <c r="D84" s="195"/>
      <c r="E84" s="91"/>
      <c r="F84" s="91"/>
      <c r="G84" s="91"/>
      <c r="H84" s="195"/>
      <c r="I84" s="91"/>
      <c r="J84" s="91"/>
      <c r="K84" s="91"/>
      <c r="L84" s="195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</row>
    <row r="85" spans="1:250" ht="12" customHeight="1">
      <c r="A85" s="91"/>
      <c r="B85" s="91"/>
      <c r="C85" s="91"/>
      <c r="D85" s="195"/>
      <c r="E85" s="91"/>
      <c r="F85" s="91"/>
      <c r="G85" s="91"/>
      <c r="H85" s="195"/>
      <c r="I85" s="91"/>
      <c r="J85" s="91"/>
      <c r="K85" s="91"/>
      <c r="L85" s="195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1"/>
      <c r="DJ85" s="91"/>
      <c r="DK85" s="91"/>
      <c r="DL85" s="91"/>
      <c r="DM85" s="91"/>
      <c r="DN85" s="91"/>
      <c r="DO85" s="91"/>
      <c r="DP85" s="91"/>
      <c r="DQ85" s="91"/>
      <c r="DR85" s="91"/>
      <c r="DS85" s="91"/>
      <c r="DT85" s="91"/>
      <c r="DU85" s="91"/>
      <c r="DV85" s="91"/>
      <c r="DW85" s="91"/>
      <c r="DX85" s="91"/>
      <c r="DY85" s="91"/>
      <c r="DZ85" s="91"/>
      <c r="EA85" s="91"/>
      <c r="EB85" s="91"/>
      <c r="EC85" s="91"/>
      <c r="ED85" s="91"/>
      <c r="EE85" s="91"/>
      <c r="EF85" s="91"/>
      <c r="EG85" s="91"/>
      <c r="EH85" s="91"/>
      <c r="EI85" s="91"/>
      <c r="EJ85" s="91"/>
      <c r="EK85" s="91"/>
      <c r="EL85" s="91"/>
      <c r="EM85" s="91"/>
      <c r="EN85" s="91"/>
      <c r="EO85" s="91"/>
      <c r="EP85" s="91"/>
      <c r="EQ85" s="91"/>
      <c r="ER85" s="91"/>
      <c r="ES85" s="91"/>
      <c r="ET85" s="91"/>
      <c r="EU85" s="91"/>
      <c r="EV85" s="91"/>
      <c r="EW85" s="91"/>
      <c r="EX85" s="91"/>
      <c r="EY85" s="91"/>
      <c r="EZ85" s="91"/>
      <c r="FA85" s="91"/>
      <c r="FB85" s="91"/>
      <c r="FC85" s="91"/>
      <c r="FD85" s="91"/>
      <c r="FE85" s="91"/>
      <c r="FF85" s="91"/>
      <c r="FG85" s="91"/>
      <c r="FH85" s="91"/>
      <c r="FI85" s="91"/>
      <c r="FJ85" s="91"/>
      <c r="FK85" s="91"/>
      <c r="FL85" s="91"/>
      <c r="FM85" s="91"/>
      <c r="FN85" s="91"/>
      <c r="FO85" s="91"/>
      <c r="FP85" s="91"/>
      <c r="FQ85" s="91"/>
      <c r="FR85" s="91"/>
      <c r="FS85" s="91"/>
      <c r="FT85" s="91"/>
      <c r="FU85" s="91"/>
      <c r="FV85" s="91"/>
      <c r="FW85" s="91"/>
      <c r="FX85" s="91"/>
      <c r="FY85" s="91"/>
      <c r="FZ85" s="91"/>
      <c r="GA85" s="91"/>
      <c r="GB85" s="91"/>
      <c r="GC85" s="91"/>
      <c r="GD85" s="91"/>
      <c r="GE85" s="91"/>
      <c r="GF85" s="91"/>
      <c r="GG85" s="91"/>
      <c r="GH85" s="91"/>
      <c r="GI85" s="91"/>
      <c r="GJ85" s="91"/>
      <c r="GK85" s="91"/>
      <c r="GL85" s="91"/>
      <c r="GM85" s="91"/>
      <c r="GN85" s="91"/>
      <c r="GO85" s="91"/>
      <c r="GP85" s="91"/>
      <c r="GQ85" s="91"/>
      <c r="GR85" s="91"/>
      <c r="GS85" s="91"/>
      <c r="GT85" s="91"/>
      <c r="GU85" s="91"/>
      <c r="GV85" s="91"/>
      <c r="GW85" s="91"/>
      <c r="GX85" s="91"/>
      <c r="GY85" s="91"/>
      <c r="GZ85" s="91"/>
      <c r="HA85" s="91"/>
      <c r="HB85" s="91"/>
      <c r="HC85" s="91"/>
      <c r="HD85" s="91"/>
      <c r="HE85" s="91"/>
      <c r="HF85" s="91"/>
      <c r="HG85" s="91"/>
      <c r="HH85" s="91"/>
      <c r="HI85" s="91"/>
      <c r="HJ85" s="91"/>
      <c r="HK85" s="91"/>
      <c r="HL85" s="91"/>
      <c r="HM85" s="91"/>
      <c r="HN85" s="91"/>
      <c r="HO85" s="91"/>
      <c r="HP85" s="91"/>
      <c r="HQ85" s="91"/>
      <c r="HR85" s="91"/>
      <c r="HS85" s="91"/>
      <c r="HT85" s="91"/>
      <c r="HU85" s="91"/>
      <c r="HV85" s="91"/>
      <c r="HW85" s="91"/>
      <c r="HX85" s="91"/>
      <c r="HY85" s="91"/>
      <c r="HZ85" s="91"/>
      <c r="IA85" s="91"/>
      <c r="IB85" s="91"/>
      <c r="IC85" s="91"/>
      <c r="ID85" s="91"/>
      <c r="IE85" s="91"/>
      <c r="IF85" s="91"/>
      <c r="IG85" s="91"/>
      <c r="IH85" s="91"/>
      <c r="II85" s="91"/>
      <c r="IJ85" s="91"/>
      <c r="IK85" s="91"/>
      <c r="IL85" s="91"/>
      <c r="IM85" s="91"/>
      <c r="IN85" s="91"/>
      <c r="IO85" s="91"/>
      <c r="IP85" s="91"/>
    </row>
  </sheetData>
  <sortState xmlns:xlrd2="http://schemas.microsoft.com/office/spreadsheetml/2017/richdata2" ref="A8:L57">
    <sortCondition ref="L8:L57"/>
  </sortState>
  <mergeCells count="8">
    <mergeCell ref="B6:D6"/>
    <mergeCell ref="F6:H6"/>
    <mergeCell ref="J6:L6"/>
    <mergeCell ref="A2:L2"/>
    <mergeCell ref="A4:L4"/>
    <mergeCell ref="B5:D5"/>
    <mergeCell ref="F5:H5"/>
    <mergeCell ref="J5:L5"/>
  </mergeCells>
  <printOptions horizontalCentered="1"/>
  <pageMargins left="0.7" right="0.7" top="0.37" bottom="0.46" header="0.32" footer="0.36"/>
  <pageSetup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7" tint="0.39997558519241921"/>
  </sheetPr>
  <dimension ref="A1:L28"/>
  <sheetViews>
    <sheetView zoomScaleNormal="100" workbookViewId="0"/>
  </sheetViews>
  <sheetFormatPr defaultColWidth="8.88671875" defaultRowHeight="13.8"/>
  <cols>
    <col min="1" max="11" width="8.88671875" style="1"/>
    <col min="12" max="12" width="3.33203125" style="1" customWidth="1"/>
    <col min="13" max="16384" width="8.88671875" style="1"/>
  </cols>
  <sheetData>
    <row r="1" spans="1:12" ht="18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">
      <c r="A2" s="324" t="s">
        <v>215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8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2" ht="14.4">
      <c r="A4" s="325" t="str">
        <f>"Washington Average 1977 - "&amp;'Table 1'!F6</f>
        <v>Washington Average 1977 - 2022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28" spans="1:1">
      <c r="A28" s="2" t="s">
        <v>194</v>
      </c>
    </row>
  </sheetData>
  <mergeCells count="3">
    <mergeCell ref="A2:L2"/>
    <mergeCell ref="A3:L3"/>
    <mergeCell ref="A4:L4"/>
  </mergeCells>
  <printOptions horizontalCentered="1"/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DDEBF7"/>
  </sheetPr>
  <dimension ref="A1:R69"/>
  <sheetViews>
    <sheetView zoomScaleNormal="100" workbookViewId="0"/>
  </sheetViews>
  <sheetFormatPr defaultColWidth="9.109375" defaultRowHeight="13.8"/>
  <cols>
    <col min="1" max="1" width="4.5546875" style="5" customWidth="1"/>
    <col min="2" max="2" width="6.88671875" style="5" customWidth="1"/>
    <col min="3" max="3" width="7" style="5" customWidth="1"/>
    <col min="4" max="4" width="11.44140625" style="5" customWidth="1"/>
    <col min="5" max="5" width="11.88671875" style="5" customWidth="1"/>
    <col min="6" max="6" width="13" style="5" customWidth="1"/>
    <col min="7" max="7" width="11.44140625" style="5" customWidth="1"/>
    <col min="8" max="8" width="12" style="5" customWidth="1"/>
    <col min="9" max="16384" width="9.109375" style="5"/>
  </cols>
  <sheetData>
    <row r="1" spans="1:18" ht="18">
      <c r="A1" s="16" t="s">
        <v>154</v>
      </c>
      <c r="B1" s="16"/>
      <c r="C1" s="16"/>
      <c r="D1" s="16"/>
      <c r="E1" s="16"/>
      <c r="F1" s="16"/>
      <c r="G1" s="16"/>
      <c r="H1" s="16"/>
    </row>
    <row r="2" spans="1:18" s="49" customFormat="1" ht="18">
      <c r="A2" s="291" t="s">
        <v>216</v>
      </c>
      <c r="B2" s="291"/>
      <c r="C2" s="291"/>
      <c r="D2" s="291"/>
      <c r="E2" s="291"/>
      <c r="F2" s="291"/>
      <c r="G2" s="291"/>
      <c r="H2" s="291"/>
    </row>
    <row r="3" spans="1:18" s="49" customFormat="1" ht="18">
      <c r="A3" s="291"/>
      <c r="B3" s="291"/>
      <c r="C3" s="291"/>
      <c r="D3" s="291"/>
      <c r="E3" s="291"/>
      <c r="F3" s="291"/>
      <c r="G3" s="291"/>
      <c r="H3" s="291"/>
    </row>
    <row r="4" spans="1:18" s="49" customFormat="1" ht="18">
      <c r="A4" s="292" t="str">
        <f>"Selected States - Fiscal Year "&amp;'Table 1'!F6</f>
        <v>Selected States - Fiscal Year 2022</v>
      </c>
      <c r="B4" s="292"/>
      <c r="C4" s="292"/>
      <c r="D4" s="292"/>
      <c r="E4" s="292"/>
      <c r="F4" s="292"/>
      <c r="G4" s="292"/>
      <c r="H4" s="292"/>
    </row>
    <row r="5" spans="1:18" ht="14.4">
      <c r="A5" s="50"/>
      <c r="B5" s="50"/>
      <c r="C5" s="50"/>
      <c r="D5" s="50"/>
      <c r="E5" s="50"/>
      <c r="F5" s="50"/>
      <c r="G5" s="50"/>
      <c r="H5" s="50"/>
    </row>
    <row r="6" spans="1:18" ht="14.4">
      <c r="A6" s="51"/>
      <c r="B6" s="51"/>
      <c r="C6" s="51"/>
      <c r="D6" s="51" t="s">
        <v>75</v>
      </c>
      <c r="E6" s="51" t="s">
        <v>76</v>
      </c>
      <c r="F6" s="51"/>
      <c r="G6" s="51"/>
      <c r="H6" s="51"/>
    </row>
    <row r="7" spans="1:18" ht="14.4">
      <c r="A7" s="51" t="s">
        <v>2</v>
      </c>
      <c r="B7" s="51"/>
      <c r="C7" s="51"/>
      <c r="D7" s="51" t="s">
        <v>83</v>
      </c>
      <c r="E7" s="51" t="s">
        <v>84</v>
      </c>
      <c r="F7" s="51" t="s">
        <v>85</v>
      </c>
      <c r="G7" s="51" t="s">
        <v>182</v>
      </c>
      <c r="H7" s="51" t="s">
        <v>183</v>
      </c>
    </row>
    <row r="8" spans="1:18" ht="12.9" customHeight="1">
      <c r="A8" s="53"/>
      <c r="B8" s="53"/>
      <c r="C8" s="53"/>
      <c r="D8" s="53"/>
      <c r="E8" s="53"/>
      <c r="F8" s="53"/>
      <c r="G8" s="53"/>
      <c r="H8" s="53"/>
    </row>
    <row r="9" spans="1:18" ht="14.4">
      <c r="A9" s="201" t="s">
        <v>35</v>
      </c>
      <c r="B9" s="201"/>
      <c r="C9" s="201"/>
      <c r="D9" s="202">
        <v>0.4828277220515913</v>
      </c>
      <c r="E9" s="202">
        <v>0.1265299643731965</v>
      </c>
      <c r="F9" s="202">
        <v>0.26898940739701105</v>
      </c>
      <c r="G9" s="203" t="s">
        <v>87</v>
      </c>
      <c r="H9" s="202">
        <f>G55</f>
        <v>0.12</v>
      </c>
      <c r="I9" s="204"/>
      <c r="J9" s="204"/>
      <c r="K9" s="204"/>
      <c r="L9" s="204"/>
      <c r="M9" s="204"/>
      <c r="N9" s="204"/>
    </row>
    <row r="10" spans="1:18" ht="14.4">
      <c r="A10" s="79" t="s">
        <v>23</v>
      </c>
      <c r="B10" s="79"/>
      <c r="C10" s="79"/>
      <c r="D10" s="205">
        <v>4.1359591632262327E-2</v>
      </c>
      <c r="E10" s="206">
        <v>0.11800411951103712</v>
      </c>
      <c r="F10" s="206">
        <v>0.27233677113221277</v>
      </c>
      <c r="G10" s="206">
        <v>0.46394622095123411</v>
      </c>
      <c r="H10" s="206">
        <f>F55</f>
        <v>0.10999999999999988</v>
      </c>
      <c r="I10" s="204"/>
      <c r="J10" s="204"/>
      <c r="K10" s="204"/>
      <c r="L10" s="204"/>
      <c r="M10" s="204"/>
      <c r="N10" s="204"/>
      <c r="O10" s="204"/>
      <c r="P10" s="204"/>
      <c r="Q10" s="204"/>
      <c r="R10" s="204"/>
    </row>
    <row r="11" spans="1:18" ht="14.4">
      <c r="A11" s="7" t="s">
        <v>44</v>
      </c>
      <c r="B11" s="7"/>
      <c r="C11" s="7"/>
      <c r="D11" s="207">
        <v>0.29376853228380212</v>
      </c>
      <c r="E11" s="207">
        <v>7.5569984020589925E-2</v>
      </c>
      <c r="F11" s="207">
        <v>0.2096534962003074</v>
      </c>
      <c r="G11" s="207">
        <v>0.18769574682651655</v>
      </c>
      <c r="H11" s="207">
        <f>E55</f>
        <v>0.22999999999999998</v>
      </c>
      <c r="I11" s="204"/>
      <c r="J11" s="204"/>
      <c r="K11" s="204"/>
      <c r="L11" s="204"/>
      <c r="M11" s="204"/>
      <c r="N11" s="204"/>
    </row>
    <row r="12" spans="1:18" ht="14.4">
      <c r="A12" s="79" t="s">
        <v>14</v>
      </c>
      <c r="B12" s="79"/>
      <c r="C12" s="79"/>
      <c r="D12" s="205">
        <v>0.18255029162367617</v>
      </c>
      <c r="E12" s="206">
        <v>6.6662727787956275E-2</v>
      </c>
      <c r="F12" s="206">
        <v>0.2065458147902621</v>
      </c>
      <c r="G12" s="206">
        <v>0.2077808727013879</v>
      </c>
      <c r="H12" s="206">
        <f>D55</f>
        <v>0.33000000000000007</v>
      </c>
      <c r="I12" s="204"/>
      <c r="J12" s="204"/>
      <c r="K12" s="204"/>
      <c r="L12" s="204"/>
      <c r="M12" s="204"/>
      <c r="N12" s="204"/>
    </row>
    <row r="13" spans="1:18" ht="14.4">
      <c r="A13" s="7"/>
      <c r="B13" s="7"/>
      <c r="C13" s="7"/>
      <c r="D13" s="208"/>
      <c r="E13" s="207"/>
      <c r="F13" s="207"/>
      <c r="G13" s="207"/>
      <c r="H13" s="207"/>
      <c r="I13" s="204"/>
      <c r="J13" s="204"/>
      <c r="K13" s="204"/>
      <c r="L13" s="204"/>
      <c r="M13" s="204"/>
      <c r="N13" s="204"/>
    </row>
    <row r="14" spans="1:18" ht="14.4">
      <c r="A14" s="79" t="s">
        <v>53</v>
      </c>
      <c r="B14" s="79"/>
      <c r="C14" s="79"/>
      <c r="D14" s="205">
        <v>0.23353422213386721</v>
      </c>
      <c r="E14" s="206">
        <v>0.1197067862470845</v>
      </c>
      <c r="F14" s="206">
        <v>0.30891080842924357</v>
      </c>
      <c r="G14" s="206">
        <v>0.24412119154746389</v>
      </c>
      <c r="H14" s="206">
        <f>C55</f>
        <v>0.10000000000000009</v>
      </c>
      <c r="I14" s="204"/>
      <c r="J14" s="204"/>
      <c r="K14" s="204"/>
      <c r="L14" s="204"/>
      <c r="M14" s="204"/>
      <c r="N14" s="204"/>
    </row>
    <row r="15" spans="1:18">
      <c r="A15" s="33"/>
      <c r="B15" s="33"/>
      <c r="C15" s="33"/>
      <c r="D15" s="209"/>
      <c r="E15" s="209"/>
      <c r="F15" s="209"/>
      <c r="G15" s="209"/>
      <c r="H15" s="209"/>
    </row>
    <row r="17" spans="2:10">
      <c r="B17" s="5" t="s">
        <v>198</v>
      </c>
    </row>
    <row r="18" spans="2:10">
      <c r="B18" s="5" t="s">
        <v>199</v>
      </c>
    </row>
    <row r="19" spans="2:10">
      <c r="B19" s="5" t="s">
        <v>200</v>
      </c>
    </row>
    <row r="20" spans="2:10">
      <c r="B20" s="5" t="s">
        <v>201</v>
      </c>
    </row>
    <row r="22" spans="2:10" ht="18">
      <c r="B22" s="70"/>
    </row>
    <row r="23" spans="2:10" ht="18">
      <c r="B23" s="70"/>
      <c r="C23" s="70"/>
      <c r="D23" s="70"/>
      <c r="E23" s="70"/>
      <c r="F23" s="70"/>
      <c r="G23" s="70"/>
      <c r="H23" s="70"/>
      <c r="I23" s="70"/>
      <c r="J23" s="70"/>
    </row>
    <row r="24" spans="2:10" ht="18">
      <c r="D24" s="70"/>
      <c r="E24" s="70"/>
      <c r="F24" s="70"/>
      <c r="G24" s="70"/>
      <c r="H24" s="70"/>
      <c r="I24" s="70"/>
      <c r="J24" s="70"/>
    </row>
    <row r="25" spans="2:10" ht="15.6">
      <c r="B25" s="15"/>
    </row>
    <row r="40" spans="1:1">
      <c r="A40" s="42" t="s">
        <v>192</v>
      </c>
    </row>
    <row r="50" spans="2:7">
      <c r="C50" s="5" t="s">
        <v>53</v>
      </c>
      <c r="D50" s="5" t="s">
        <v>14</v>
      </c>
      <c r="E50" s="5" t="s">
        <v>44</v>
      </c>
      <c r="F50" s="5" t="s">
        <v>23</v>
      </c>
      <c r="G50" s="5" t="s">
        <v>35</v>
      </c>
    </row>
    <row r="51" spans="2:7">
      <c r="B51" s="210" t="s">
        <v>88</v>
      </c>
      <c r="C51" s="204">
        <f>ROUND(D14,2)</f>
        <v>0.23</v>
      </c>
      <c r="D51" s="204">
        <f>ROUND(D12,2)</f>
        <v>0.18</v>
      </c>
      <c r="E51" s="204">
        <f>ROUND(D11,2)</f>
        <v>0.28999999999999998</v>
      </c>
      <c r="F51" s="204">
        <f>ROUND(D10,2)</f>
        <v>0.04</v>
      </c>
      <c r="G51" s="204">
        <f>ROUND(D9,2)</f>
        <v>0.48</v>
      </c>
    </row>
    <row r="52" spans="2:7">
      <c r="B52" s="210" t="s">
        <v>89</v>
      </c>
      <c r="C52" s="204">
        <f>ROUND(E14,2)</f>
        <v>0.12</v>
      </c>
      <c r="D52" s="204">
        <f>ROUND(E12,2)</f>
        <v>7.0000000000000007E-2</v>
      </c>
      <c r="E52" s="204">
        <f>ROUND(E11,2)</f>
        <v>0.08</v>
      </c>
      <c r="F52" s="204">
        <f>ROUND(E10,2)</f>
        <v>0.12</v>
      </c>
      <c r="G52" s="204">
        <f>ROUND(E9,2)</f>
        <v>0.13</v>
      </c>
    </row>
    <row r="53" spans="2:7">
      <c r="B53" s="210" t="s">
        <v>85</v>
      </c>
      <c r="C53" s="204">
        <f>ROUND(F14,2)</f>
        <v>0.31</v>
      </c>
      <c r="D53" s="204">
        <f>ROUND(F12,2)</f>
        <v>0.21</v>
      </c>
      <c r="E53" s="204">
        <f>ROUND(F11,2)</f>
        <v>0.21</v>
      </c>
      <c r="F53" s="204">
        <f>ROUND(F10,2)</f>
        <v>0.27</v>
      </c>
      <c r="G53" s="204">
        <f>ROUND(F9,2)</f>
        <v>0.27</v>
      </c>
    </row>
    <row r="54" spans="2:7">
      <c r="B54" s="210" t="s">
        <v>86</v>
      </c>
      <c r="C54" s="204">
        <f>ROUND(G14,2)</f>
        <v>0.24</v>
      </c>
      <c r="D54" s="204">
        <f>ROUND(G12,2)</f>
        <v>0.21</v>
      </c>
      <c r="E54" s="204">
        <f>ROUND(G11,2)</f>
        <v>0.19</v>
      </c>
      <c r="F54" s="204">
        <f>ROUND(G10,2)</f>
        <v>0.46</v>
      </c>
      <c r="G54" s="204">
        <v>0</v>
      </c>
    </row>
    <row r="55" spans="2:7">
      <c r="B55" s="210" t="s">
        <v>90</v>
      </c>
      <c r="C55" s="204">
        <f>1-SUM(C51:C54)</f>
        <v>0.10000000000000009</v>
      </c>
      <c r="D55" s="204">
        <f t="shared" ref="D55:G55" si="0">1-SUM(D51:D54)</f>
        <v>0.33000000000000007</v>
      </c>
      <c r="E55" s="204">
        <f t="shared" si="0"/>
        <v>0.22999999999999998</v>
      </c>
      <c r="F55" s="204">
        <f t="shared" si="0"/>
        <v>0.10999999999999988</v>
      </c>
      <c r="G55" s="204">
        <f t="shared" si="0"/>
        <v>0.12</v>
      </c>
    </row>
    <row r="57" spans="2:7">
      <c r="C57" s="204">
        <f>SUM(C51:C55)</f>
        <v>1</v>
      </c>
      <c r="D57" s="204">
        <f>SUM(D51:D55)</f>
        <v>1</v>
      </c>
      <c r="E57" s="204">
        <f t="shared" ref="E57:G57" si="1">SUM(E51:E55)</f>
        <v>1</v>
      </c>
      <c r="F57" s="204">
        <f t="shared" si="1"/>
        <v>1</v>
      </c>
      <c r="G57" s="204">
        <f t="shared" si="1"/>
        <v>1</v>
      </c>
    </row>
    <row r="58" spans="2:7">
      <c r="C58" s="211"/>
    </row>
    <row r="59" spans="2:7">
      <c r="C59" s="211"/>
    </row>
    <row r="60" spans="2:7">
      <c r="C60" s="212"/>
    </row>
    <row r="61" spans="2:7">
      <c r="C61" s="211"/>
    </row>
    <row r="62" spans="2:7">
      <c r="C62" s="212"/>
    </row>
    <row r="63" spans="2:7">
      <c r="C63" s="212"/>
    </row>
    <row r="64" spans="2:7">
      <c r="C64" s="211"/>
    </row>
    <row r="65" spans="3:3">
      <c r="C65" s="213"/>
    </row>
    <row r="66" spans="3:3">
      <c r="C66" s="214"/>
    </row>
    <row r="67" spans="3:3">
      <c r="C67" s="215"/>
    </row>
    <row r="68" spans="3:3">
      <c r="C68" s="215"/>
    </row>
    <row r="69" spans="3:3">
      <c r="C69" s="211"/>
    </row>
  </sheetData>
  <mergeCells count="3">
    <mergeCell ref="A2:H2"/>
    <mergeCell ref="A3:H3"/>
    <mergeCell ref="A4:H4"/>
  </mergeCells>
  <printOptions horizontalCentered="1"/>
  <pageMargins left="0.75" right="0.75" top="0.75" bottom="0.75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DDEBF7"/>
  </sheetPr>
  <dimension ref="A1:D62"/>
  <sheetViews>
    <sheetView zoomScaleNormal="100" zoomScaleSheetLayoutView="90" workbookViewId="0"/>
  </sheetViews>
  <sheetFormatPr defaultColWidth="9.109375" defaultRowHeight="11.85" customHeight="1"/>
  <cols>
    <col min="1" max="1" width="18.33203125" style="42" customWidth="1"/>
    <col min="2" max="2" width="17.6640625" style="42" customWidth="1"/>
    <col min="3" max="3" width="21.44140625" style="42" bestFit="1" customWidth="1"/>
    <col min="4" max="4" width="15.5546875" style="91" bestFit="1" customWidth="1"/>
    <col min="5" max="16384" width="9.109375" style="91"/>
  </cols>
  <sheetData>
    <row r="1" spans="1:4" ht="18">
      <c r="A1" s="16" t="s">
        <v>155</v>
      </c>
      <c r="B1" s="16"/>
      <c r="C1" s="16"/>
      <c r="D1" s="16"/>
    </row>
    <row r="2" spans="1:4" s="49" customFormat="1" ht="18">
      <c r="A2" s="291" t="s">
        <v>217</v>
      </c>
      <c r="B2" s="291"/>
      <c r="C2" s="291"/>
      <c r="D2" s="291"/>
    </row>
    <row r="3" spans="1:4" ht="10.8">
      <c r="A3" s="216"/>
      <c r="B3" s="216"/>
      <c r="C3" s="216"/>
      <c r="D3" s="216"/>
    </row>
    <row r="4" spans="1:4" ht="14.4">
      <c r="A4" s="18" t="str">
        <f>"As of January 1, "&amp;(('Table 1'!F6)+2)</f>
        <v>As of January 1, 2024</v>
      </c>
      <c r="B4" s="216"/>
      <c r="C4" s="216"/>
      <c r="D4" s="216"/>
    </row>
    <row r="5" spans="1:4" ht="41.4" customHeight="1">
      <c r="A5" s="217" t="s">
        <v>2</v>
      </c>
      <c r="B5" s="218" t="s">
        <v>223</v>
      </c>
      <c r="C5" s="218" t="s">
        <v>239</v>
      </c>
      <c r="D5" s="218" t="s">
        <v>91</v>
      </c>
    </row>
    <row r="6" spans="1:4" ht="14.4">
      <c r="A6" s="219" t="s">
        <v>47</v>
      </c>
      <c r="B6" s="220">
        <v>4</v>
      </c>
      <c r="C6" s="221">
        <v>6.5</v>
      </c>
      <c r="D6" s="222">
        <v>5</v>
      </c>
    </row>
    <row r="7" spans="1:4" ht="14.4">
      <c r="A7" s="224" t="s">
        <v>5</v>
      </c>
      <c r="B7" s="225" t="s">
        <v>95</v>
      </c>
      <c r="C7" s="226" t="s">
        <v>92</v>
      </c>
      <c r="D7" s="225" t="s">
        <v>95</v>
      </c>
    </row>
    <row r="8" spans="1:4" ht="14.4">
      <c r="A8" s="219" t="s">
        <v>41</v>
      </c>
      <c r="B8" s="220">
        <v>5.6</v>
      </c>
      <c r="C8" s="221">
        <v>4.9000000000000004</v>
      </c>
      <c r="D8" s="222">
        <v>2.5</v>
      </c>
    </row>
    <row r="9" spans="1:4" ht="14.4">
      <c r="A9" s="224" t="s">
        <v>24</v>
      </c>
      <c r="B9" s="225">
        <v>6.5</v>
      </c>
      <c r="C9" s="226" t="s">
        <v>226</v>
      </c>
      <c r="D9" s="225">
        <v>4.4000000000000004</v>
      </c>
    </row>
    <row r="10" spans="1:4" ht="14.4">
      <c r="A10" s="219" t="s">
        <v>14</v>
      </c>
      <c r="B10" s="220">
        <v>7.2499999999999991</v>
      </c>
      <c r="C10" s="221">
        <v>8.84</v>
      </c>
      <c r="D10" s="222">
        <v>13.3</v>
      </c>
    </row>
    <row r="11" spans="1:4" ht="14.4">
      <c r="A11" s="224" t="s">
        <v>40</v>
      </c>
      <c r="B11" s="225">
        <v>2.9</v>
      </c>
      <c r="C11" s="226">
        <v>4.4000000000000004</v>
      </c>
      <c r="D11" s="225">
        <v>4.4000000000000004</v>
      </c>
    </row>
    <row r="12" spans="1:4" ht="14.4">
      <c r="A12" s="219" t="s">
        <v>16</v>
      </c>
      <c r="B12" s="220">
        <v>6.35</v>
      </c>
      <c r="C12" s="221">
        <v>7.5</v>
      </c>
      <c r="D12" s="222">
        <v>6.99</v>
      </c>
    </row>
    <row r="13" spans="1:4" ht="14.4">
      <c r="A13" s="224" t="s">
        <v>28</v>
      </c>
      <c r="B13" s="225" t="s">
        <v>95</v>
      </c>
      <c r="C13" s="226">
        <v>8.6999999999999993</v>
      </c>
      <c r="D13" s="225">
        <v>6.6000000000000005</v>
      </c>
    </row>
    <row r="14" spans="1:4" ht="14.4">
      <c r="A14" s="219" t="s">
        <v>51</v>
      </c>
      <c r="B14" s="220">
        <v>6</v>
      </c>
      <c r="C14" s="221">
        <v>5.5</v>
      </c>
      <c r="D14" s="222" t="s">
        <v>95</v>
      </c>
    </row>
    <row r="15" spans="1:4" ht="14.4">
      <c r="A15" s="224" t="s">
        <v>43</v>
      </c>
      <c r="B15" s="225">
        <v>4</v>
      </c>
      <c r="C15" s="226">
        <v>5.75</v>
      </c>
      <c r="D15" s="225">
        <v>5.49</v>
      </c>
    </row>
    <row r="16" spans="1:4" ht="14.4">
      <c r="A16" s="219" t="s">
        <v>6</v>
      </c>
      <c r="B16" s="220">
        <v>4</v>
      </c>
      <c r="C16" s="221" t="s">
        <v>227</v>
      </c>
      <c r="D16" s="222">
        <v>7.25</v>
      </c>
    </row>
    <row r="17" spans="1:4" ht="14.4">
      <c r="A17" s="224" t="s">
        <v>44</v>
      </c>
      <c r="B17" s="225">
        <v>6</v>
      </c>
      <c r="C17" s="226">
        <v>5.8</v>
      </c>
      <c r="D17" s="225">
        <v>5.8</v>
      </c>
    </row>
    <row r="18" spans="1:4" ht="14.4">
      <c r="A18" s="219" t="s">
        <v>10</v>
      </c>
      <c r="B18" s="220">
        <v>6.25</v>
      </c>
      <c r="C18" s="221">
        <v>9.5</v>
      </c>
      <c r="D18" s="222">
        <v>4.95</v>
      </c>
    </row>
    <row r="19" spans="1:4" ht="14.4">
      <c r="A19" s="224" t="s">
        <v>37</v>
      </c>
      <c r="B19" s="225">
        <v>7.0000000000000009</v>
      </c>
      <c r="C19" s="226">
        <v>4.9000000000000004</v>
      </c>
      <c r="D19" s="225">
        <v>3.05</v>
      </c>
    </row>
    <row r="20" spans="1:4" ht="14.4">
      <c r="A20" s="219" t="s">
        <v>26</v>
      </c>
      <c r="B20" s="220">
        <v>6</v>
      </c>
      <c r="C20" s="221" t="s">
        <v>228</v>
      </c>
      <c r="D20" s="222">
        <v>5.7</v>
      </c>
    </row>
    <row r="21" spans="1:4" ht="14.4">
      <c r="A21" s="224" t="s">
        <v>38</v>
      </c>
      <c r="B21" s="225">
        <v>6.5</v>
      </c>
      <c r="C21" s="226" t="s">
        <v>229</v>
      </c>
      <c r="D21" s="225">
        <v>5.7</v>
      </c>
    </row>
    <row r="22" spans="1:4" ht="14.4">
      <c r="A22" s="219" t="s">
        <v>29</v>
      </c>
      <c r="B22" s="220">
        <v>6</v>
      </c>
      <c r="C22" s="221">
        <v>5</v>
      </c>
      <c r="D22" s="222">
        <v>4</v>
      </c>
    </row>
    <row r="23" spans="1:4" ht="14.4">
      <c r="A23" s="224" t="s">
        <v>33</v>
      </c>
      <c r="B23" s="225">
        <v>4.45</v>
      </c>
      <c r="C23" s="226" t="s">
        <v>187</v>
      </c>
      <c r="D23" s="225">
        <v>4.25</v>
      </c>
    </row>
    <row r="24" spans="1:4" ht="14.4">
      <c r="A24" s="219" t="s">
        <v>8</v>
      </c>
      <c r="B24" s="220">
        <v>5.5</v>
      </c>
      <c r="C24" s="221" t="s">
        <v>230</v>
      </c>
      <c r="D24" s="222">
        <v>7.1499999999999995</v>
      </c>
    </row>
    <row r="25" spans="1:4" ht="14.4">
      <c r="A25" s="224" t="s">
        <v>20</v>
      </c>
      <c r="B25" s="225">
        <v>6</v>
      </c>
      <c r="C25" s="226">
        <v>8.25</v>
      </c>
      <c r="D25" s="225">
        <v>5.75</v>
      </c>
    </row>
    <row r="26" spans="1:4" ht="14.4">
      <c r="A26" s="219" t="s">
        <v>21</v>
      </c>
      <c r="B26" s="220">
        <v>6.25</v>
      </c>
      <c r="C26" s="221">
        <v>8</v>
      </c>
      <c r="D26" s="222">
        <v>9</v>
      </c>
    </row>
    <row r="27" spans="1:4" ht="14.4">
      <c r="A27" s="224" t="s">
        <v>36</v>
      </c>
      <c r="B27" s="225">
        <v>6</v>
      </c>
      <c r="C27" s="226">
        <v>6</v>
      </c>
      <c r="D27" s="225">
        <v>4.25</v>
      </c>
    </row>
    <row r="28" spans="1:4" ht="14.4">
      <c r="A28" s="219" t="s">
        <v>9</v>
      </c>
      <c r="B28" s="220">
        <v>6.8750000000000009</v>
      </c>
      <c r="C28" s="221">
        <v>9.8000000000000007</v>
      </c>
      <c r="D28" s="222">
        <v>9.85</v>
      </c>
    </row>
    <row r="29" spans="1:4" ht="14.4">
      <c r="A29" s="224" t="s">
        <v>22</v>
      </c>
      <c r="B29" s="225">
        <v>7.0000000000000009</v>
      </c>
      <c r="C29" s="226" t="s">
        <v>231</v>
      </c>
      <c r="D29" s="225">
        <v>4.7</v>
      </c>
    </row>
    <row r="30" spans="1:4" ht="14.4">
      <c r="A30" s="219" t="s">
        <v>45</v>
      </c>
      <c r="B30" s="220">
        <v>4.2249999999999996</v>
      </c>
      <c r="C30" s="221">
        <v>4</v>
      </c>
      <c r="D30" s="222">
        <v>4.8</v>
      </c>
    </row>
    <row r="31" spans="1:4" ht="14.4">
      <c r="A31" s="224" t="s">
        <v>32</v>
      </c>
      <c r="B31" s="225" t="s">
        <v>95</v>
      </c>
      <c r="C31" s="226">
        <v>6.75</v>
      </c>
      <c r="D31" s="225">
        <v>5.9</v>
      </c>
    </row>
    <row r="32" spans="1:4" ht="14.4">
      <c r="A32" s="219" t="s">
        <v>19</v>
      </c>
      <c r="B32" s="220">
        <v>5.5</v>
      </c>
      <c r="C32" s="221" t="s">
        <v>232</v>
      </c>
      <c r="D32" s="222">
        <v>5.84</v>
      </c>
    </row>
    <row r="33" spans="1:4" ht="14.4">
      <c r="A33" s="224" t="s">
        <v>30</v>
      </c>
      <c r="B33" s="225">
        <v>6.8499999999999988</v>
      </c>
      <c r="C33" s="226" t="s">
        <v>95</v>
      </c>
      <c r="D33" s="225" t="s">
        <v>95</v>
      </c>
    </row>
    <row r="34" spans="1:4" ht="14.4">
      <c r="A34" s="219" t="s">
        <v>48</v>
      </c>
      <c r="B34" s="220" t="s">
        <v>95</v>
      </c>
      <c r="C34" s="221">
        <v>7.5</v>
      </c>
      <c r="D34" s="222" t="s">
        <v>95</v>
      </c>
    </row>
    <row r="35" spans="1:4" ht="14.4">
      <c r="A35" s="224" t="s">
        <v>238</v>
      </c>
      <c r="B35" s="225">
        <v>6.625</v>
      </c>
      <c r="C35" s="226" t="s">
        <v>233</v>
      </c>
      <c r="D35" s="225">
        <v>10.75</v>
      </c>
    </row>
    <row r="36" spans="1:4" ht="14.4">
      <c r="A36" s="219" t="s">
        <v>12</v>
      </c>
      <c r="B36" s="220">
        <v>4.875</v>
      </c>
      <c r="C36" s="221" t="s">
        <v>166</v>
      </c>
      <c r="D36" s="222">
        <v>5.8999999999999995</v>
      </c>
    </row>
    <row r="37" spans="1:4" ht="14.4">
      <c r="A37" s="224" t="s">
        <v>4</v>
      </c>
      <c r="B37" s="225">
        <v>4</v>
      </c>
      <c r="C37" s="226" t="s">
        <v>234</v>
      </c>
      <c r="D37" s="225">
        <v>10.9</v>
      </c>
    </row>
    <row r="38" spans="1:4" ht="14.4">
      <c r="A38" s="219" t="s">
        <v>34</v>
      </c>
      <c r="B38" s="220">
        <v>4.75</v>
      </c>
      <c r="C38" s="221">
        <v>2.5</v>
      </c>
      <c r="D38" s="222">
        <v>4.5</v>
      </c>
    </row>
    <row r="39" spans="1:4" ht="14.4">
      <c r="A39" s="224" t="s">
        <v>3</v>
      </c>
      <c r="B39" s="225">
        <v>5</v>
      </c>
      <c r="C39" s="226" t="s">
        <v>235</v>
      </c>
      <c r="D39" s="225">
        <v>2.5</v>
      </c>
    </row>
    <row r="40" spans="1:4" ht="14.4">
      <c r="A40" s="219" t="s">
        <v>25</v>
      </c>
      <c r="B40" s="220">
        <v>5.75</v>
      </c>
      <c r="C40" s="221" t="s">
        <v>95</v>
      </c>
      <c r="D40" s="222">
        <v>3.5</v>
      </c>
    </row>
    <row r="41" spans="1:4" ht="14.4">
      <c r="A41" s="224" t="s">
        <v>49</v>
      </c>
      <c r="B41" s="225">
        <v>4.5</v>
      </c>
      <c r="C41" s="226">
        <v>4</v>
      </c>
      <c r="D41" s="225">
        <v>4.75</v>
      </c>
    </row>
    <row r="42" spans="1:4" ht="14.4">
      <c r="A42" s="219" t="s">
        <v>23</v>
      </c>
      <c r="B42" s="220" t="s">
        <v>95</v>
      </c>
      <c r="C42" s="221" t="s">
        <v>236</v>
      </c>
      <c r="D42" s="222">
        <v>9.9</v>
      </c>
    </row>
    <row r="43" spans="1:4" ht="14.4">
      <c r="A43" s="224" t="s">
        <v>27</v>
      </c>
      <c r="B43" s="225">
        <v>6</v>
      </c>
      <c r="C43" s="226">
        <v>8.49</v>
      </c>
      <c r="D43" s="225">
        <v>3.0700000000000003</v>
      </c>
    </row>
    <row r="44" spans="1:4" ht="14.4">
      <c r="A44" s="219" t="s">
        <v>17</v>
      </c>
      <c r="B44" s="220">
        <v>7.0000000000000009</v>
      </c>
      <c r="C44" s="221">
        <v>7</v>
      </c>
      <c r="D44" s="222">
        <v>5.99</v>
      </c>
    </row>
    <row r="45" spans="1:4" ht="14.4">
      <c r="A45" s="224" t="s">
        <v>42</v>
      </c>
      <c r="B45" s="225">
        <v>6</v>
      </c>
      <c r="C45" s="226">
        <v>5</v>
      </c>
      <c r="D45" s="225">
        <v>6.4</v>
      </c>
    </row>
    <row r="46" spans="1:4" ht="14.4">
      <c r="A46" s="219" t="s">
        <v>50</v>
      </c>
      <c r="B46" s="220">
        <v>4.2</v>
      </c>
      <c r="C46" s="221" t="s">
        <v>95</v>
      </c>
      <c r="D46" s="222" t="s">
        <v>95</v>
      </c>
    </row>
    <row r="47" spans="1:4" ht="14.4">
      <c r="A47" s="224" t="s">
        <v>52</v>
      </c>
      <c r="B47" s="225">
        <v>7.0000000000000009</v>
      </c>
      <c r="C47" s="226">
        <v>6.5</v>
      </c>
      <c r="D47" s="225" t="s">
        <v>95</v>
      </c>
    </row>
    <row r="48" spans="1:4" ht="14.4">
      <c r="A48" s="219" t="s">
        <v>39</v>
      </c>
      <c r="B48" s="220">
        <v>6.25</v>
      </c>
      <c r="C48" s="221" t="s">
        <v>95</v>
      </c>
      <c r="D48" s="222" t="s">
        <v>95</v>
      </c>
    </row>
    <row r="49" spans="1:4" ht="14.4">
      <c r="A49" s="224" t="s">
        <v>31</v>
      </c>
      <c r="B49" s="225">
        <v>6.1</v>
      </c>
      <c r="C49" s="226">
        <v>4.6500000000000004</v>
      </c>
      <c r="D49" s="225">
        <v>4.6500000000000004</v>
      </c>
    </row>
    <row r="50" spans="1:4" ht="14.4">
      <c r="A50" s="219" t="s">
        <v>7</v>
      </c>
      <c r="B50" s="220">
        <v>6</v>
      </c>
      <c r="C50" s="221" t="s">
        <v>237</v>
      </c>
      <c r="D50" s="222">
        <v>8.75</v>
      </c>
    </row>
    <row r="51" spans="1:4" ht="14.4">
      <c r="A51" s="224" t="s">
        <v>46</v>
      </c>
      <c r="B51" s="225">
        <v>5.3</v>
      </c>
      <c r="C51" s="226">
        <v>6</v>
      </c>
      <c r="D51" s="225">
        <v>5.75</v>
      </c>
    </row>
    <row r="52" spans="1:4" ht="14.4">
      <c r="A52" s="227" t="s">
        <v>35</v>
      </c>
      <c r="B52" s="228">
        <v>6.5</v>
      </c>
      <c r="C52" s="229" t="s">
        <v>95</v>
      </c>
      <c r="D52" s="230">
        <v>7.0000000000000009</v>
      </c>
    </row>
    <row r="53" spans="1:4" ht="14.4">
      <c r="A53" s="224" t="s">
        <v>13</v>
      </c>
      <c r="B53" s="225">
        <v>6</v>
      </c>
      <c r="C53" s="226">
        <v>6.5</v>
      </c>
      <c r="D53" s="225">
        <v>5.12</v>
      </c>
    </row>
    <row r="54" spans="1:4" ht="14.4">
      <c r="A54" s="219" t="s">
        <v>18</v>
      </c>
      <c r="B54" s="220">
        <v>5</v>
      </c>
      <c r="C54" s="221">
        <v>7.9</v>
      </c>
      <c r="D54" s="222">
        <v>7.6499999999999995</v>
      </c>
    </row>
    <row r="55" spans="1:4" ht="14.4">
      <c r="A55" s="224" t="s">
        <v>15</v>
      </c>
      <c r="B55" s="225">
        <v>4</v>
      </c>
      <c r="C55" s="226" t="s">
        <v>95</v>
      </c>
      <c r="D55" s="225" t="s">
        <v>95</v>
      </c>
    </row>
    <row r="56" spans="1:4" ht="14.4">
      <c r="A56" s="219" t="s">
        <v>96</v>
      </c>
      <c r="B56" s="220">
        <v>6</v>
      </c>
      <c r="C56" s="221">
        <v>8.25</v>
      </c>
      <c r="D56" s="222">
        <v>10.75</v>
      </c>
    </row>
    <row r="58" spans="1:4" ht="11.85" customHeight="1">
      <c r="A58" s="42" t="s">
        <v>240</v>
      </c>
    </row>
    <row r="59" spans="1:4" ht="11.85" customHeight="1">
      <c r="A59" s="231" t="s">
        <v>225</v>
      </c>
    </row>
    <row r="60" spans="1:4" ht="11.85" customHeight="1">
      <c r="A60" s="232"/>
    </row>
    <row r="61" spans="1:4" ht="11.85" customHeight="1">
      <c r="A61" s="42" t="s">
        <v>241</v>
      </c>
    </row>
    <row r="62" spans="1:4" ht="11.85" customHeight="1">
      <c r="A62" s="231" t="s">
        <v>242</v>
      </c>
    </row>
  </sheetData>
  <mergeCells count="1">
    <mergeCell ref="A2:D2"/>
  </mergeCells>
  <hyperlinks>
    <hyperlink ref="A59" r:id="rId1" xr:uid="{AA49F623-5D8C-4003-A3DA-BE0C68E28460}"/>
    <hyperlink ref="A62" r:id="rId2" display="https://www.realized1031.com/capital-gains-tax-rate" xr:uid="{73A21BC8-335C-477A-AA57-2911E547A832}"/>
  </hyperlinks>
  <printOptions horizontalCentered="1"/>
  <pageMargins left="0.5" right="0.5" top="0.43" bottom="0.75" header="0.28999999999999998" footer="0.5"/>
  <pageSetup scale="74" firstPageNumber="20" orientation="portrait" useFirstPageNumber="1" r:id="rId3"/>
  <headerFooter alignWithMargins="0"/>
  <rowBreaks count="2" manualBreakCount="2">
    <brk id="57" max="3" man="1"/>
    <brk id="61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DDEBF7"/>
  </sheetPr>
  <dimension ref="A1:C60"/>
  <sheetViews>
    <sheetView zoomScaleNormal="100" workbookViewId="0"/>
  </sheetViews>
  <sheetFormatPr defaultColWidth="9.109375" defaultRowHeight="14.4"/>
  <cols>
    <col min="1" max="1" width="20.88671875" style="235" customWidth="1"/>
    <col min="2" max="2" width="43.33203125" style="245" customWidth="1"/>
    <col min="3" max="16384" width="9.109375" style="235"/>
  </cols>
  <sheetData>
    <row r="1" spans="1:3" ht="18">
      <c r="A1" s="233" t="s">
        <v>156</v>
      </c>
      <c r="B1" s="234"/>
    </row>
    <row r="2" spans="1:3" s="238" customFormat="1" ht="17.399999999999999" customHeight="1">
      <c r="A2" s="327" t="s">
        <v>218</v>
      </c>
      <c r="B2" s="327"/>
      <c r="C2" s="237"/>
    </row>
    <row r="3" spans="1:3" s="238" customFormat="1" ht="18">
      <c r="A3" s="236"/>
      <c r="B3" s="236"/>
      <c r="C3" s="239"/>
    </row>
    <row r="4" spans="1:3" s="238" customFormat="1">
      <c r="A4" s="18" t="str">
        <f>"As of January 1, "&amp;(('Table 1'!F6)+2)</f>
        <v>As of January 1, 2024</v>
      </c>
      <c r="B4" s="240"/>
    </row>
    <row r="5" spans="1:3" s="238" customFormat="1" ht="15" customHeight="1">
      <c r="A5" s="326" t="s">
        <v>2</v>
      </c>
      <c r="B5" s="241" t="s">
        <v>177</v>
      </c>
    </row>
    <row r="6" spans="1:3" s="238" customFormat="1">
      <c r="A6" s="326"/>
      <c r="B6" s="242" t="s">
        <v>176</v>
      </c>
    </row>
    <row r="7" spans="1:3">
      <c r="A7" s="243" t="s">
        <v>47</v>
      </c>
      <c r="B7" s="244" t="s">
        <v>175</v>
      </c>
    </row>
    <row r="8" spans="1:3">
      <c r="A8" s="235" t="s">
        <v>5</v>
      </c>
      <c r="B8" s="245" t="s">
        <v>95</v>
      </c>
    </row>
    <row r="9" spans="1:3">
      <c r="A9" s="243" t="s">
        <v>41</v>
      </c>
      <c r="B9" s="244">
        <v>2.5000000000000001E-2</v>
      </c>
    </row>
    <row r="10" spans="1:3">
      <c r="A10" s="235" t="s">
        <v>24</v>
      </c>
      <c r="B10" s="245" t="s">
        <v>243</v>
      </c>
    </row>
    <row r="11" spans="1:3">
      <c r="A11" s="243" t="s">
        <v>14</v>
      </c>
      <c r="B11" s="244" t="s">
        <v>244</v>
      </c>
    </row>
    <row r="12" spans="1:3">
      <c r="A12" s="235" t="s">
        <v>40</v>
      </c>
      <c r="B12" s="245">
        <v>4.3999999999999997E-2</v>
      </c>
    </row>
    <row r="13" spans="1:3">
      <c r="A13" s="243" t="s">
        <v>16</v>
      </c>
      <c r="B13" s="244" t="s">
        <v>245</v>
      </c>
    </row>
    <row r="14" spans="1:3">
      <c r="A14" s="235" t="s">
        <v>28</v>
      </c>
      <c r="B14" s="245" t="s">
        <v>246</v>
      </c>
    </row>
    <row r="15" spans="1:3">
      <c r="A15" s="243" t="s">
        <v>51</v>
      </c>
      <c r="B15" s="244" t="s">
        <v>95</v>
      </c>
    </row>
    <row r="16" spans="1:3">
      <c r="A16" s="235" t="s">
        <v>43</v>
      </c>
      <c r="B16" s="245">
        <v>5.4899999999999997E-2</v>
      </c>
    </row>
    <row r="17" spans="1:2">
      <c r="A17" s="243" t="s">
        <v>93</v>
      </c>
      <c r="B17" s="244" t="s">
        <v>174</v>
      </c>
    </row>
    <row r="18" spans="1:2">
      <c r="A18" s="235" t="s">
        <v>44</v>
      </c>
      <c r="B18" s="245">
        <v>5.8000000000000003E-2</v>
      </c>
    </row>
    <row r="19" spans="1:2">
      <c r="A19" s="243" t="s">
        <v>10</v>
      </c>
      <c r="B19" s="244">
        <v>4.9500000000000002E-2</v>
      </c>
    </row>
    <row r="20" spans="1:2">
      <c r="A20" s="235" t="s">
        <v>37</v>
      </c>
      <c r="B20" s="245">
        <v>3.0499999999999999E-2</v>
      </c>
    </row>
    <row r="21" spans="1:2">
      <c r="A21" s="243" t="s">
        <v>26</v>
      </c>
      <c r="B21" s="244" t="s">
        <v>247</v>
      </c>
    </row>
    <row r="22" spans="1:2">
      <c r="A22" s="235" t="s">
        <v>38</v>
      </c>
      <c r="B22" s="245" t="s">
        <v>173</v>
      </c>
    </row>
    <row r="23" spans="1:2">
      <c r="A23" s="243" t="s">
        <v>29</v>
      </c>
      <c r="B23" s="244">
        <v>0.04</v>
      </c>
    </row>
    <row r="24" spans="1:2">
      <c r="A24" s="235" t="s">
        <v>33</v>
      </c>
      <c r="B24" s="245" t="s">
        <v>188</v>
      </c>
    </row>
    <row r="25" spans="1:2">
      <c r="A25" s="243" t="s">
        <v>8</v>
      </c>
      <c r="B25" s="244" t="s">
        <v>172</v>
      </c>
    </row>
    <row r="26" spans="1:2">
      <c r="A26" s="235" t="s">
        <v>20</v>
      </c>
      <c r="B26" s="245" t="s">
        <v>167</v>
      </c>
    </row>
    <row r="27" spans="1:2">
      <c r="A27" s="243" t="s">
        <v>21</v>
      </c>
      <c r="B27" s="244" t="s">
        <v>248</v>
      </c>
    </row>
    <row r="28" spans="1:2">
      <c r="A28" s="235" t="s">
        <v>36</v>
      </c>
      <c r="B28" s="245">
        <v>4.2500000000000003E-2</v>
      </c>
    </row>
    <row r="29" spans="1:2">
      <c r="A29" s="243" t="s">
        <v>9</v>
      </c>
      <c r="B29" s="244" t="s">
        <v>184</v>
      </c>
    </row>
    <row r="30" spans="1:2">
      <c r="A30" s="235" t="s">
        <v>22</v>
      </c>
      <c r="B30" s="245">
        <v>4.7E-2</v>
      </c>
    </row>
    <row r="31" spans="1:2">
      <c r="A31" s="243" t="s">
        <v>45</v>
      </c>
      <c r="B31" s="244" t="s">
        <v>249</v>
      </c>
    </row>
    <row r="32" spans="1:2">
      <c r="A32" s="235" t="s">
        <v>32</v>
      </c>
      <c r="B32" s="245" t="s">
        <v>250</v>
      </c>
    </row>
    <row r="33" spans="1:2">
      <c r="A33" s="243" t="s">
        <v>19</v>
      </c>
      <c r="B33" s="244" t="s">
        <v>251</v>
      </c>
    </row>
    <row r="34" spans="1:2">
      <c r="A34" s="235" t="s">
        <v>30</v>
      </c>
      <c r="B34" s="245" t="s">
        <v>95</v>
      </c>
    </row>
    <row r="35" spans="1:2">
      <c r="A35" s="243" t="s">
        <v>48</v>
      </c>
      <c r="B35" s="244" t="s">
        <v>252</v>
      </c>
    </row>
    <row r="36" spans="1:2">
      <c r="A36" s="235" t="s">
        <v>11</v>
      </c>
      <c r="B36" s="245" t="s">
        <v>179</v>
      </c>
    </row>
    <row r="37" spans="1:2">
      <c r="A37" s="243" t="s">
        <v>171</v>
      </c>
      <c r="B37" s="244" t="s">
        <v>185</v>
      </c>
    </row>
    <row r="38" spans="1:2">
      <c r="A38" s="235" t="s">
        <v>4</v>
      </c>
      <c r="B38" s="245" t="s">
        <v>189</v>
      </c>
    </row>
    <row r="39" spans="1:2">
      <c r="A39" s="243" t="s">
        <v>34</v>
      </c>
      <c r="B39" s="244">
        <v>4.4999999999999998E-2</v>
      </c>
    </row>
    <row r="40" spans="1:2">
      <c r="A40" s="235" t="s">
        <v>3</v>
      </c>
      <c r="B40" s="245" t="s">
        <v>253</v>
      </c>
    </row>
    <row r="41" spans="1:2">
      <c r="A41" s="243" t="s">
        <v>25</v>
      </c>
      <c r="B41" s="244" t="s">
        <v>254</v>
      </c>
    </row>
    <row r="42" spans="1:2">
      <c r="A42" s="235" t="s">
        <v>49</v>
      </c>
      <c r="B42" s="245" t="s">
        <v>190</v>
      </c>
    </row>
    <row r="43" spans="1:2">
      <c r="A43" s="243" t="s">
        <v>23</v>
      </c>
      <c r="B43" s="244" t="s">
        <v>180</v>
      </c>
    </row>
    <row r="44" spans="1:2">
      <c r="A44" s="235" t="s">
        <v>27</v>
      </c>
      <c r="B44" s="245">
        <v>3.0700000000000002E-2</v>
      </c>
    </row>
    <row r="45" spans="1:2">
      <c r="A45" s="243" t="s">
        <v>17</v>
      </c>
      <c r="B45" s="244" t="s">
        <v>170</v>
      </c>
    </row>
    <row r="46" spans="1:2">
      <c r="A46" s="235" t="s">
        <v>42</v>
      </c>
      <c r="B46" s="245" t="s">
        <v>202</v>
      </c>
    </row>
    <row r="47" spans="1:2">
      <c r="A47" s="243" t="s">
        <v>94</v>
      </c>
      <c r="B47" s="244" t="s">
        <v>95</v>
      </c>
    </row>
    <row r="48" spans="1:2">
      <c r="A48" s="235" t="s">
        <v>52</v>
      </c>
      <c r="B48" s="245" t="s">
        <v>95</v>
      </c>
    </row>
    <row r="49" spans="1:2">
      <c r="A49" s="243" t="s">
        <v>39</v>
      </c>
      <c r="B49" s="244" t="s">
        <v>95</v>
      </c>
    </row>
    <row r="50" spans="1:2">
      <c r="A50" s="235" t="s">
        <v>169</v>
      </c>
      <c r="B50" s="245">
        <v>4.65E-2</v>
      </c>
    </row>
    <row r="51" spans="1:2">
      <c r="A51" s="243" t="s">
        <v>7</v>
      </c>
      <c r="B51" s="244" t="s">
        <v>181</v>
      </c>
    </row>
    <row r="52" spans="1:2">
      <c r="A52" s="235" t="s">
        <v>168</v>
      </c>
      <c r="B52" s="245" t="s">
        <v>167</v>
      </c>
    </row>
    <row r="53" spans="1:2">
      <c r="A53" s="246" t="s">
        <v>35</v>
      </c>
      <c r="B53" s="247" t="s">
        <v>95</v>
      </c>
    </row>
    <row r="54" spans="1:2">
      <c r="A54" s="235" t="s">
        <v>13</v>
      </c>
      <c r="B54" s="245" t="s">
        <v>255</v>
      </c>
    </row>
    <row r="55" spans="1:2">
      <c r="A55" s="243" t="s">
        <v>18</v>
      </c>
      <c r="B55" s="244" t="s">
        <v>186</v>
      </c>
    </row>
    <row r="56" spans="1:2">
      <c r="A56" s="235" t="s">
        <v>15</v>
      </c>
      <c r="B56" s="245" t="s">
        <v>95</v>
      </c>
    </row>
    <row r="57" spans="1:2">
      <c r="A57" s="243" t="s">
        <v>96</v>
      </c>
      <c r="B57" s="244" t="s">
        <v>203</v>
      </c>
    </row>
    <row r="59" spans="1:2">
      <c r="A59" s="42" t="s">
        <v>224</v>
      </c>
      <c r="B59" s="42"/>
    </row>
    <row r="60" spans="1:2">
      <c r="A60" s="231" t="s">
        <v>225</v>
      </c>
      <c r="B60" s="232"/>
    </row>
  </sheetData>
  <mergeCells count="2">
    <mergeCell ref="A5:A6"/>
    <mergeCell ref="A2:B2"/>
  </mergeCells>
  <hyperlinks>
    <hyperlink ref="A60" r:id="rId1" xr:uid="{232EB07F-6B43-4D51-ACA3-406E95A6D95E}"/>
  </hyperlinks>
  <printOptions horizontalCentered="1" verticalCentered="1"/>
  <pageMargins left="0.7" right="0.7" top="0.25" bottom="0.25" header="0.3" footer="0.3"/>
  <pageSetup scale="86" orientation="portrait" r:id="rId2"/>
  <rowBreaks count="1" manualBreakCount="1">
    <brk id="57" max="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DDEBF7"/>
  </sheetPr>
  <dimension ref="A1:F61"/>
  <sheetViews>
    <sheetView showGridLines="0" zoomScaleNormal="100" workbookViewId="0"/>
  </sheetViews>
  <sheetFormatPr defaultColWidth="9.44140625" defaultRowHeight="12"/>
  <cols>
    <col min="1" max="1" width="18" style="259" customWidth="1"/>
    <col min="2" max="5" width="9.6640625" style="249" customWidth="1"/>
    <col min="6" max="6" width="9.44140625" style="249"/>
    <col min="7" max="7" width="10.109375" style="249" bestFit="1" customWidth="1"/>
    <col min="8" max="244" width="9.44140625" style="249"/>
    <col min="245" max="245" width="17.44140625" style="249" customWidth="1"/>
    <col min="246" max="246" width="11.33203125" style="249" customWidth="1"/>
    <col min="247" max="248" width="10.5546875" style="249" customWidth="1"/>
    <col min="249" max="249" width="11.88671875" style="249" customWidth="1"/>
    <col min="250" max="250" width="9" style="249" customWidth="1"/>
    <col min="251" max="500" width="9.44140625" style="249"/>
    <col min="501" max="501" width="17.44140625" style="249" customWidth="1"/>
    <col min="502" max="502" width="11.33203125" style="249" customWidth="1"/>
    <col min="503" max="504" width="10.5546875" style="249" customWidth="1"/>
    <col min="505" max="505" width="11.88671875" style="249" customWidth="1"/>
    <col min="506" max="506" width="9" style="249" customWidth="1"/>
    <col min="507" max="756" width="9.44140625" style="249"/>
    <col min="757" max="757" width="17.44140625" style="249" customWidth="1"/>
    <col min="758" max="758" width="11.33203125" style="249" customWidth="1"/>
    <col min="759" max="760" width="10.5546875" style="249" customWidth="1"/>
    <col min="761" max="761" width="11.88671875" style="249" customWidth="1"/>
    <col min="762" max="762" width="9" style="249" customWidth="1"/>
    <col min="763" max="1012" width="9.44140625" style="249"/>
    <col min="1013" max="1013" width="17.44140625" style="249" customWidth="1"/>
    <col min="1014" max="1014" width="11.33203125" style="249" customWidth="1"/>
    <col min="1015" max="1016" width="10.5546875" style="249" customWidth="1"/>
    <col min="1017" max="1017" width="11.88671875" style="249" customWidth="1"/>
    <col min="1018" max="1018" width="9" style="249" customWidth="1"/>
    <col min="1019" max="1268" width="9.44140625" style="249"/>
    <col min="1269" max="1269" width="17.44140625" style="249" customWidth="1"/>
    <col min="1270" max="1270" width="11.33203125" style="249" customWidth="1"/>
    <col min="1271" max="1272" width="10.5546875" style="249" customWidth="1"/>
    <col min="1273" max="1273" width="11.88671875" style="249" customWidth="1"/>
    <col min="1274" max="1274" width="9" style="249" customWidth="1"/>
    <col min="1275" max="1524" width="9.44140625" style="249"/>
    <col min="1525" max="1525" width="17.44140625" style="249" customWidth="1"/>
    <col min="1526" max="1526" width="11.33203125" style="249" customWidth="1"/>
    <col min="1527" max="1528" width="10.5546875" style="249" customWidth="1"/>
    <col min="1529" max="1529" width="11.88671875" style="249" customWidth="1"/>
    <col min="1530" max="1530" width="9" style="249" customWidth="1"/>
    <col min="1531" max="1780" width="9.44140625" style="249"/>
    <col min="1781" max="1781" width="17.44140625" style="249" customWidth="1"/>
    <col min="1782" max="1782" width="11.33203125" style="249" customWidth="1"/>
    <col min="1783" max="1784" width="10.5546875" style="249" customWidth="1"/>
    <col min="1785" max="1785" width="11.88671875" style="249" customWidth="1"/>
    <col min="1786" max="1786" width="9" style="249" customWidth="1"/>
    <col min="1787" max="2036" width="9.44140625" style="249"/>
    <col min="2037" max="2037" width="17.44140625" style="249" customWidth="1"/>
    <col min="2038" max="2038" width="11.33203125" style="249" customWidth="1"/>
    <col min="2039" max="2040" width="10.5546875" style="249" customWidth="1"/>
    <col min="2041" max="2041" width="11.88671875" style="249" customWidth="1"/>
    <col min="2042" max="2042" width="9" style="249" customWidth="1"/>
    <col min="2043" max="2292" width="9.44140625" style="249"/>
    <col min="2293" max="2293" width="17.44140625" style="249" customWidth="1"/>
    <col min="2294" max="2294" width="11.33203125" style="249" customWidth="1"/>
    <col min="2295" max="2296" width="10.5546875" style="249" customWidth="1"/>
    <col min="2297" max="2297" width="11.88671875" style="249" customWidth="1"/>
    <col min="2298" max="2298" width="9" style="249" customWidth="1"/>
    <col min="2299" max="2548" width="9.44140625" style="249"/>
    <col min="2549" max="2549" width="17.44140625" style="249" customWidth="1"/>
    <col min="2550" max="2550" width="11.33203125" style="249" customWidth="1"/>
    <col min="2551" max="2552" width="10.5546875" style="249" customWidth="1"/>
    <col min="2553" max="2553" width="11.88671875" style="249" customWidth="1"/>
    <col min="2554" max="2554" width="9" style="249" customWidth="1"/>
    <col min="2555" max="2804" width="9.44140625" style="249"/>
    <col min="2805" max="2805" width="17.44140625" style="249" customWidth="1"/>
    <col min="2806" max="2806" width="11.33203125" style="249" customWidth="1"/>
    <col min="2807" max="2808" width="10.5546875" style="249" customWidth="1"/>
    <col min="2809" max="2809" width="11.88671875" style="249" customWidth="1"/>
    <col min="2810" max="2810" width="9" style="249" customWidth="1"/>
    <col min="2811" max="3060" width="9.44140625" style="249"/>
    <col min="3061" max="3061" width="17.44140625" style="249" customWidth="1"/>
    <col min="3062" max="3062" width="11.33203125" style="249" customWidth="1"/>
    <col min="3063" max="3064" width="10.5546875" style="249" customWidth="1"/>
    <col min="3065" max="3065" width="11.88671875" style="249" customWidth="1"/>
    <col min="3066" max="3066" width="9" style="249" customWidth="1"/>
    <col min="3067" max="3316" width="9.44140625" style="249"/>
    <col min="3317" max="3317" width="17.44140625" style="249" customWidth="1"/>
    <col min="3318" max="3318" width="11.33203125" style="249" customWidth="1"/>
    <col min="3319" max="3320" width="10.5546875" style="249" customWidth="1"/>
    <col min="3321" max="3321" width="11.88671875" style="249" customWidth="1"/>
    <col min="3322" max="3322" width="9" style="249" customWidth="1"/>
    <col min="3323" max="3572" width="9.44140625" style="249"/>
    <col min="3573" max="3573" width="17.44140625" style="249" customWidth="1"/>
    <col min="3574" max="3574" width="11.33203125" style="249" customWidth="1"/>
    <col min="3575" max="3576" width="10.5546875" style="249" customWidth="1"/>
    <col min="3577" max="3577" width="11.88671875" style="249" customWidth="1"/>
    <col min="3578" max="3578" width="9" style="249" customWidth="1"/>
    <col min="3579" max="3828" width="9.44140625" style="249"/>
    <col min="3829" max="3829" width="17.44140625" style="249" customWidth="1"/>
    <col min="3830" max="3830" width="11.33203125" style="249" customWidth="1"/>
    <col min="3831" max="3832" width="10.5546875" style="249" customWidth="1"/>
    <col min="3833" max="3833" width="11.88671875" style="249" customWidth="1"/>
    <col min="3834" max="3834" width="9" style="249" customWidth="1"/>
    <col min="3835" max="4084" width="9.44140625" style="249"/>
    <col min="4085" max="4085" width="17.44140625" style="249" customWidth="1"/>
    <col min="4086" max="4086" width="11.33203125" style="249" customWidth="1"/>
    <col min="4087" max="4088" width="10.5546875" style="249" customWidth="1"/>
    <col min="4089" max="4089" width="11.88671875" style="249" customWidth="1"/>
    <col min="4090" max="4090" width="9" style="249" customWidth="1"/>
    <col min="4091" max="4340" width="9.44140625" style="249"/>
    <col min="4341" max="4341" width="17.44140625" style="249" customWidth="1"/>
    <col min="4342" max="4342" width="11.33203125" style="249" customWidth="1"/>
    <col min="4343" max="4344" width="10.5546875" style="249" customWidth="1"/>
    <col min="4345" max="4345" width="11.88671875" style="249" customWidth="1"/>
    <col min="4346" max="4346" width="9" style="249" customWidth="1"/>
    <col min="4347" max="4596" width="9.44140625" style="249"/>
    <col min="4597" max="4597" width="17.44140625" style="249" customWidth="1"/>
    <col min="4598" max="4598" width="11.33203125" style="249" customWidth="1"/>
    <col min="4599" max="4600" width="10.5546875" style="249" customWidth="1"/>
    <col min="4601" max="4601" width="11.88671875" style="249" customWidth="1"/>
    <col min="4602" max="4602" width="9" style="249" customWidth="1"/>
    <col min="4603" max="4852" width="9.44140625" style="249"/>
    <col min="4853" max="4853" width="17.44140625" style="249" customWidth="1"/>
    <col min="4854" max="4854" width="11.33203125" style="249" customWidth="1"/>
    <col min="4855" max="4856" width="10.5546875" style="249" customWidth="1"/>
    <col min="4857" max="4857" width="11.88671875" style="249" customWidth="1"/>
    <col min="4858" max="4858" width="9" style="249" customWidth="1"/>
    <col min="4859" max="5108" width="9.44140625" style="249"/>
    <col min="5109" max="5109" width="17.44140625" style="249" customWidth="1"/>
    <col min="5110" max="5110" width="11.33203125" style="249" customWidth="1"/>
    <col min="5111" max="5112" width="10.5546875" style="249" customWidth="1"/>
    <col min="5113" max="5113" width="11.88671875" style="249" customWidth="1"/>
    <col min="5114" max="5114" width="9" style="249" customWidth="1"/>
    <col min="5115" max="5364" width="9.44140625" style="249"/>
    <col min="5365" max="5365" width="17.44140625" style="249" customWidth="1"/>
    <col min="5366" max="5366" width="11.33203125" style="249" customWidth="1"/>
    <col min="5367" max="5368" width="10.5546875" style="249" customWidth="1"/>
    <col min="5369" max="5369" width="11.88671875" style="249" customWidth="1"/>
    <col min="5370" max="5370" width="9" style="249" customWidth="1"/>
    <col min="5371" max="5620" width="9.44140625" style="249"/>
    <col min="5621" max="5621" width="17.44140625" style="249" customWidth="1"/>
    <col min="5622" max="5622" width="11.33203125" style="249" customWidth="1"/>
    <col min="5623" max="5624" width="10.5546875" style="249" customWidth="1"/>
    <col min="5625" max="5625" width="11.88671875" style="249" customWidth="1"/>
    <col min="5626" max="5626" width="9" style="249" customWidth="1"/>
    <col min="5627" max="5876" width="9.44140625" style="249"/>
    <col min="5877" max="5877" width="17.44140625" style="249" customWidth="1"/>
    <col min="5878" max="5878" width="11.33203125" style="249" customWidth="1"/>
    <col min="5879" max="5880" width="10.5546875" style="249" customWidth="1"/>
    <col min="5881" max="5881" width="11.88671875" style="249" customWidth="1"/>
    <col min="5882" max="5882" width="9" style="249" customWidth="1"/>
    <col min="5883" max="6132" width="9.44140625" style="249"/>
    <col min="6133" max="6133" width="17.44140625" style="249" customWidth="1"/>
    <col min="6134" max="6134" width="11.33203125" style="249" customWidth="1"/>
    <col min="6135" max="6136" width="10.5546875" style="249" customWidth="1"/>
    <col min="6137" max="6137" width="11.88671875" style="249" customWidth="1"/>
    <col min="6138" max="6138" width="9" style="249" customWidth="1"/>
    <col min="6139" max="6388" width="9.44140625" style="249"/>
    <col min="6389" max="6389" width="17.44140625" style="249" customWidth="1"/>
    <col min="6390" max="6390" width="11.33203125" style="249" customWidth="1"/>
    <col min="6391" max="6392" width="10.5546875" style="249" customWidth="1"/>
    <col min="6393" max="6393" width="11.88671875" style="249" customWidth="1"/>
    <col min="6394" max="6394" width="9" style="249" customWidth="1"/>
    <col min="6395" max="6644" width="9.44140625" style="249"/>
    <col min="6645" max="6645" width="17.44140625" style="249" customWidth="1"/>
    <col min="6646" max="6646" width="11.33203125" style="249" customWidth="1"/>
    <col min="6647" max="6648" width="10.5546875" style="249" customWidth="1"/>
    <col min="6649" max="6649" width="11.88671875" style="249" customWidth="1"/>
    <col min="6650" max="6650" width="9" style="249" customWidth="1"/>
    <col min="6651" max="6900" width="9.44140625" style="249"/>
    <col min="6901" max="6901" width="17.44140625" style="249" customWidth="1"/>
    <col min="6902" max="6902" width="11.33203125" style="249" customWidth="1"/>
    <col min="6903" max="6904" width="10.5546875" style="249" customWidth="1"/>
    <col min="6905" max="6905" width="11.88671875" style="249" customWidth="1"/>
    <col min="6906" max="6906" width="9" style="249" customWidth="1"/>
    <col min="6907" max="7156" width="9.44140625" style="249"/>
    <col min="7157" max="7157" width="17.44140625" style="249" customWidth="1"/>
    <col min="7158" max="7158" width="11.33203125" style="249" customWidth="1"/>
    <col min="7159" max="7160" width="10.5546875" style="249" customWidth="1"/>
    <col min="7161" max="7161" width="11.88671875" style="249" customWidth="1"/>
    <col min="7162" max="7162" width="9" style="249" customWidth="1"/>
    <col min="7163" max="7412" width="9.44140625" style="249"/>
    <col min="7413" max="7413" width="17.44140625" style="249" customWidth="1"/>
    <col min="7414" max="7414" width="11.33203125" style="249" customWidth="1"/>
    <col min="7415" max="7416" width="10.5546875" style="249" customWidth="1"/>
    <col min="7417" max="7417" width="11.88671875" style="249" customWidth="1"/>
    <col min="7418" max="7418" width="9" style="249" customWidth="1"/>
    <col min="7419" max="7668" width="9.44140625" style="249"/>
    <col min="7669" max="7669" width="17.44140625" style="249" customWidth="1"/>
    <col min="7670" max="7670" width="11.33203125" style="249" customWidth="1"/>
    <col min="7671" max="7672" width="10.5546875" style="249" customWidth="1"/>
    <col min="7673" max="7673" width="11.88671875" style="249" customWidth="1"/>
    <col min="7674" max="7674" width="9" style="249" customWidth="1"/>
    <col min="7675" max="7924" width="9.44140625" style="249"/>
    <col min="7925" max="7925" width="17.44140625" style="249" customWidth="1"/>
    <col min="7926" max="7926" width="11.33203125" style="249" customWidth="1"/>
    <col min="7927" max="7928" width="10.5546875" style="249" customWidth="1"/>
    <col min="7929" max="7929" width="11.88671875" style="249" customWidth="1"/>
    <col min="7930" max="7930" width="9" style="249" customWidth="1"/>
    <col min="7931" max="8180" width="9.44140625" style="249"/>
    <col min="8181" max="8181" width="17.44140625" style="249" customWidth="1"/>
    <col min="8182" max="8182" width="11.33203125" style="249" customWidth="1"/>
    <col min="8183" max="8184" width="10.5546875" style="249" customWidth="1"/>
    <col min="8185" max="8185" width="11.88671875" style="249" customWidth="1"/>
    <col min="8186" max="8186" width="9" style="249" customWidth="1"/>
    <col min="8187" max="8436" width="9.44140625" style="249"/>
    <col min="8437" max="8437" width="17.44140625" style="249" customWidth="1"/>
    <col min="8438" max="8438" width="11.33203125" style="249" customWidth="1"/>
    <col min="8439" max="8440" width="10.5546875" style="249" customWidth="1"/>
    <col min="8441" max="8441" width="11.88671875" style="249" customWidth="1"/>
    <col min="8442" max="8442" width="9" style="249" customWidth="1"/>
    <col min="8443" max="8692" width="9.44140625" style="249"/>
    <col min="8693" max="8693" width="17.44140625" style="249" customWidth="1"/>
    <col min="8694" max="8694" width="11.33203125" style="249" customWidth="1"/>
    <col min="8695" max="8696" width="10.5546875" style="249" customWidth="1"/>
    <col min="8697" max="8697" width="11.88671875" style="249" customWidth="1"/>
    <col min="8698" max="8698" width="9" style="249" customWidth="1"/>
    <col min="8699" max="8948" width="9.44140625" style="249"/>
    <col min="8949" max="8949" width="17.44140625" style="249" customWidth="1"/>
    <col min="8950" max="8950" width="11.33203125" style="249" customWidth="1"/>
    <col min="8951" max="8952" width="10.5546875" style="249" customWidth="1"/>
    <col min="8953" max="8953" width="11.88671875" style="249" customWidth="1"/>
    <col min="8954" max="8954" width="9" style="249" customWidth="1"/>
    <col min="8955" max="9204" width="9.44140625" style="249"/>
    <col min="9205" max="9205" width="17.44140625" style="249" customWidth="1"/>
    <col min="9206" max="9206" width="11.33203125" style="249" customWidth="1"/>
    <col min="9207" max="9208" width="10.5546875" style="249" customWidth="1"/>
    <col min="9209" max="9209" width="11.88671875" style="249" customWidth="1"/>
    <col min="9210" max="9210" width="9" style="249" customWidth="1"/>
    <col min="9211" max="9460" width="9.44140625" style="249"/>
    <col min="9461" max="9461" width="17.44140625" style="249" customWidth="1"/>
    <col min="9462" max="9462" width="11.33203125" style="249" customWidth="1"/>
    <col min="9463" max="9464" width="10.5546875" style="249" customWidth="1"/>
    <col min="9465" max="9465" width="11.88671875" style="249" customWidth="1"/>
    <col min="9466" max="9466" width="9" style="249" customWidth="1"/>
    <col min="9467" max="9716" width="9.44140625" style="249"/>
    <col min="9717" max="9717" width="17.44140625" style="249" customWidth="1"/>
    <col min="9718" max="9718" width="11.33203125" style="249" customWidth="1"/>
    <col min="9719" max="9720" width="10.5546875" style="249" customWidth="1"/>
    <col min="9721" max="9721" width="11.88671875" style="249" customWidth="1"/>
    <col min="9722" max="9722" width="9" style="249" customWidth="1"/>
    <col min="9723" max="9972" width="9.44140625" style="249"/>
    <col min="9973" max="9973" width="17.44140625" style="249" customWidth="1"/>
    <col min="9974" max="9974" width="11.33203125" style="249" customWidth="1"/>
    <col min="9975" max="9976" width="10.5546875" style="249" customWidth="1"/>
    <col min="9977" max="9977" width="11.88671875" style="249" customWidth="1"/>
    <col min="9978" max="9978" width="9" style="249" customWidth="1"/>
    <col min="9979" max="10228" width="9.44140625" style="249"/>
    <col min="10229" max="10229" width="17.44140625" style="249" customWidth="1"/>
    <col min="10230" max="10230" width="11.33203125" style="249" customWidth="1"/>
    <col min="10231" max="10232" width="10.5546875" style="249" customWidth="1"/>
    <col min="10233" max="10233" width="11.88671875" style="249" customWidth="1"/>
    <col min="10234" max="10234" width="9" style="249" customWidth="1"/>
    <col min="10235" max="10484" width="9.44140625" style="249"/>
    <col min="10485" max="10485" width="17.44140625" style="249" customWidth="1"/>
    <col min="10486" max="10486" width="11.33203125" style="249" customWidth="1"/>
    <col min="10487" max="10488" width="10.5546875" style="249" customWidth="1"/>
    <col min="10489" max="10489" width="11.88671875" style="249" customWidth="1"/>
    <col min="10490" max="10490" width="9" style="249" customWidth="1"/>
    <col min="10491" max="10740" width="9.44140625" style="249"/>
    <col min="10741" max="10741" width="17.44140625" style="249" customWidth="1"/>
    <col min="10742" max="10742" width="11.33203125" style="249" customWidth="1"/>
    <col min="10743" max="10744" width="10.5546875" style="249" customWidth="1"/>
    <col min="10745" max="10745" width="11.88671875" style="249" customWidth="1"/>
    <col min="10746" max="10746" width="9" style="249" customWidth="1"/>
    <col min="10747" max="10996" width="9.44140625" style="249"/>
    <col min="10997" max="10997" width="17.44140625" style="249" customWidth="1"/>
    <col min="10998" max="10998" width="11.33203125" style="249" customWidth="1"/>
    <col min="10999" max="11000" width="10.5546875" style="249" customWidth="1"/>
    <col min="11001" max="11001" width="11.88671875" style="249" customWidth="1"/>
    <col min="11002" max="11002" width="9" style="249" customWidth="1"/>
    <col min="11003" max="11252" width="9.44140625" style="249"/>
    <col min="11253" max="11253" width="17.44140625" style="249" customWidth="1"/>
    <col min="11254" max="11254" width="11.33203125" style="249" customWidth="1"/>
    <col min="11255" max="11256" width="10.5546875" style="249" customWidth="1"/>
    <col min="11257" max="11257" width="11.88671875" style="249" customWidth="1"/>
    <col min="11258" max="11258" width="9" style="249" customWidth="1"/>
    <col min="11259" max="11508" width="9.44140625" style="249"/>
    <col min="11509" max="11509" width="17.44140625" style="249" customWidth="1"/>
    <col min="11510" max="11510" width="11.33203125" style="249" customWidth="1"/>
    <col min="11511" max="11512" width="10.5546875" style="249" customWidth="1"/>
    <col min="11513" max="11513" width="11.88671875" style="249" customWidth="1"/>
    <col min="11514" max="11514" width="9" style="249" customWidth="1"/>
    <col min="11515" max="11764" width="9.44140625" style="249"/>
    <col min="11765" max="11765" width="17.44140625" style="249" customWidth="1"/>
    <col min="11766" max="11766" width="11.33203125" style="249" customWidth="1"/>
    <col min="11767" max="11768" width="10.5546875" style="249" customWidth="1"/>
    <col min="11769" max="11769" width="11.88671875" style="249" customWidth="1"/>
    <col min="11770" max="11770" width="9" style="249" customWidth="1"/>
    <col min="11771" max="12020" width="9.44140625" style="249"/>
    <col min="12021" max="12021" width="17.44140625" style="249" customWidth="1"/>
    <col min="12022" max="12022" width="11.33203125" style="249" customWidth="1"/>
    <col min="12023" max="12024" width="10.5546875" style="249" customWidth="1"/>
    <col min="12025" max="12025" width="11.88671875" style="249" customWidth="1"/>
    <col min="12026" max="12026" width="9" style="249" customWidth="1"/>
    <col min="12027" max="12276" width="9.44140625" style="249"/>
    <col min="12277" max="12277" width="17.44140625" style="249" customWidth="1"/>
    <col min="12278" max="12278" width="11.33203125" style="249" customWidth="1"/>
    <col min="12279" max="12280" width="10.5546875" style="249" customWidth="1"/>
    <col min="12281" max="12281" width="11.88671875" style="249" customWidth="1"/>
    <col min="12282" max="12282" width="9" style="249" customWidth="1"/>
    <col min="12283" max="12532" width="9.44140625" style="249"/>
    <col min="12533" max="12533" width="17.44140625" style="249" customWidth="1"/>
    <col min="12534" max="12534" width="11.33203125" style="249" customWidth="1"/>
    <col min="12535" max="12536" width="10.5546875" style="249" customWidth="1"/>
    <col min="12537" max="12537" width="11.88671875" style="249" customWidth="1"/>
    <col min="12538" max="12538" width="9" style="249" customWidth="1"/>
    <col min="12539" max="12788" width="9.44140625" style="249"/>
    <col min="12789" max="12789" width="17.44140625" style="249" customWidth="1"/>
    <col min="12790" max="12790" width="11.33203125" style="249" customWidth="1"/>
    <col min="12791" max="12792" width="10.5546875" style="249" customWidth="1"/>
    <col min="12793" max="12793" width="11.88671875" style="249" customWidth="1"/>
    <col min="12794" max="12794" width="9" style="249" customWidth="1"/>
    <col min="12795" max="13044" width="9.44140625" style="249"/>
    <col min="13045" max="13045" width="17.44140625" style="249" customWidth="1"/>
    <col min="13046" max="13046" width="11.33203125" style="249" customWidth="1"/>
    <col min="13047" max="13048" width="10.5546875" style="249" customWidth="1"/>
    <col min="13049" max="13049" width="11.88671875" style="249" customWidth="1"/>
    <col min="13050" max="13050" width="9" style="249" customWidth="1"/>
    <col min="13051" max="13300" width="9.44140625" style="249"/>
    <col min="13301" max="13301" width="17.44140625" style="249" customWidth="1"/>
    <col min="13302" max="13302" width="11.33203125" style="249" customWidth="1"/>
    <col min="13303" max="13304" width="10.5546875" style="249" customWidth="1"/>
    <col min="13305" max="13305" width="11.88671875" style="249" customWidth="1"/>
    <col min="13306" max="13306" width="9" style="249" customWidth="1"/>
    <col min="13307" max="13556" width="9.44140625" style="249"/>
    <col min="13557" max="13557" width="17.44140625" style="249" customWidth="1"/>
    <col min="13558" max="13558" width="11.33203125" style="249" customWidth="1"/>
    <col min="13559" max="13560" width="10.5546875" style="249" customWidth="1"/>
    <col min="13561" max="13561" width="11.88671875" style="249" customWidth="1"/>
    <col min="13562" max="13562" width="9" style="249" customWidth="1"/>
    <col min="13563" max="13812" width="9.44140625" style="249"/>
    <col min="13813" max="13813" width="17.44140625" style="249" customWidth="1"/>
    <col min="13814" max="13814" width="11.33203125" style="249" customWidth="1"/>
    <col min="13815" max="13816" width="10.5546875" style="249" customWidth="1"/>
    <col min="13817" max="13817" width="11.88671875" style="249" customWidth="1"/>
    <col min="13818" max="13818" width="9" style="249" customWidth="1"/>
    <col min="13819" max="14068" width="9.44140625" style="249"/>
    <col min="14069" max="14069" width="17.44140625" style="249" customWidth="1"/>
    <col min="14070" max="14070" width="11.33203125" style="249" customWidth="1"/>
    <col min="14071" max="14072" width="10.5546875" style="249" customWidth="1"/>
    <col min="14073" max="14073" width="11.88671875" style="249" customWidth="1"/>
    <col min="14074" max="14074" width="9" style="249" customWidth="1"/>
    <col min="14075" max="14324" width="9.44140625" style="249"/>
    <col min="14325" max="14325" width="17.44140625" style="249" customWidth="1"/>
    <col min="14326" max="14326" width="11.33203125" style="249" customWidth="1"/>
    <col min="14327" max="14328" width="10.5546875" style="249" customWidth="1"/>
    <col min="14329" max="14329" width="11.88671875" style="249" customWidth="1"/>
    <col min="14330" max="14330" width="9" style="249" customWidth="1"/>
    <col min="14331" max="14580" width="9.44140625" style="249"/>
    <col min="14581" max="14581" width="17.44140625" style="249" customWidth="1"/>
    <col min="14582" max="14582" width="11.33203125" style="249" customWidth="1"/>
    <col min="14583" max="14584" width="10.5546875" style="249" customWidth="1"/>
    <col min="14585" max="14585" width="11.88671875" style="249" customWidth="1"/>
    <col min="14586" max="14586" width="9" style="249" customWidth="1"/>
    <col min="14587" max="14836" width="9.44140625" style="249"/>
    <col min="14837" max="14837" width="17.44140625" style="249" customWidth="1"/>
    <col min="14838" max="14838" width="11.33203125" style="249" customWidth="1"/>
    <col min="14839" max="14840" width="10.5546875" style="249" customWidth="1"/>
    <col min="14841" max="14841" width="11.88671875" style="249" customWidth="1"/>
    <col min="14842" max="14842" width="9" style="249" customWidth="1"/>
    <col min="14843" max="15092" width="9.44140625" style="249"/>
    <col min="15093" max="15093" width="17.44140625" style="249" customWidth="1"/>
    <col min="15094" max="15094" width="11.33203125" style="249" customWidth="1"/>
    <col min="15095" max="15096" width="10.5546875" style="249" customWidth="1"/>
    <col min="15097" max="15097" width="11.88671875" style="249" customWidth="1"/>
    <col min="15098" max="15098" width="9" style="249" customWidth="1"/>
    <col min="15099" max="15348" width="9.44140625" style="249"/>
    <col min="15349" max="15349" width="17.44140625" style="249" customWidth="1"/>
    <col min="15350" max="15350" width="11.33203125" style="249" customWidth="1"/>
    <col min="15351" max="15352" width="10.5546875" style="249" customWidth="1"/>
    <col min="15353" max="15353" width="11.88671875" style="249" customWidth="1"/>
    <col min="15354" max="15354" width="9" style="249" customWidth="1"/>
    <col min="15355" max="15604" width="9.44140625" style="249"/>
    <col min="15605" max="15605" width="17.44140625" style="249" customWidth="1"/>
    <col min="15606" max="15606" width="11.33203125" style="249" customWidth="1"/>
    <col min="15607" max="15608" width="10.5546875" style="249" customWidth="1"/>
    <col min="15609" max="15609" width="11.88671875" style="249" customWidth="1"/>
    <col min="15610" max="15610" width="9" style="249" customWidth="1"/>
    <col min="15611" max="15860" width="9.44140625" style="249"/>
    <col min="15861" max="15861" width="17.44140625" style="249" customWidth="1"/>
    <col min="15862" max="15862" width="11.33203125" style="249" customWidth="1"/>
    <col min="15863" max="15864" width="10.5546875" style="249" customWidth="1"/>
    <col min="15865" max="15865" width="11.88671875" style="249" customWidth="1"/>
    <col min="15866" max="15866" width="9" style="249" customWidth="1"/>
    <col min="15867" max="16116" width="9.44140625" style="249"/>
    <col min="16117" max="16117" width="17.44140625" style="249" customWidth="1"/>
    <col min="16118" max="16118" width="11.33203125" style="249" customWidth="1"/>
    <col min="16119" max="16120" width="10.5546875" style="249" customWidth="1"/>
    <col min="16121" max="16121" width="11.88671875" style="249" customWidth="1"/>
    <col min="16122" max="16122" width="9" style="249" customWidth="1"/>
    <col min="16123" max="16384" width="9.44140625" style="249"/>
  </cols>
  <sheetData>
    <row r="1" spans="1:6" ht="18">
      <c r="A1" s="248" t="s">
        <v>157</v>
      </c>
      <c r="B1" s="248"/>
      <c r="C1" s="248"/>
      <c r="D1" s="248"/>
      <c r="E1" s="248"/>
    </row>
    <row r="2" spans="1:6" ht="18">
      <c r="A2" s="307" t="s">
        <v>219</v>
      </c>
      <c r="B2" s="307"/>
      <c r="C2" s="307"/>
      <c r="D2" s="307"/>
      <c r="E2" s="307"/>
    </row>
    <row r="3" spans="1:6" ht="13.95" customHeight="1">
      <c r="A3" s="328"/>
      <c r="B3" s="328"/>
      <c r="C3" s="250"/>
      <c r="D3" s="250"/>
      <c r="E3" s="250"/>
    </row>
    <row r="4" spans="1:6" ht="15.6" customHeight="1">
      <c r="A4" s="251" t="str">
        <f>"As of January 1, "&amp;(('Table 1'!F6)+2)</f>
        <v>As of January 1, 2024</v>
      </c>
      <c r="B4" s="250"/>
      <c r="C4" s="250"/>
      <c r="D4" s="250"/>
      <c r="E4" s="250"/>
    </row>
    <row r="5" spans="1:6" ht="12.6" customHeight="1">
      <c r="A5" s="329" t="s">
        <v>97</v>
      </c>
      <c r="B5" s="329" t="s">
        <v>98</v>
      </c>
      <c r="C5" s="329" t="s">
        <v>99</v>
      </c>
      <c r="D5" s="329" t="s">
        <v>100</v>
      </c>
      <c r="E5" s="329" t="s">
        <v>101</v>
      </c>
    </row>
    <row r="6" spans="1:6">
      <c r="A6" s="329"/>
      <c r="B6" s="329"/>
      <c r="C6" s="329"/>
      <c r="D6" s="329"/>
      <c r="E6" s="329"/>
    </row>
    <row r="7" spans="1:6" ht="14.4">
      <c r="A7" s="252" t="s">
        <v>47</v>
      </c>
      <c r="B7" s="253">
        <v>4</v>
      </c>
      <c r="C7" s="253">
        <v>5.2889999999999997</v>
      </c>
      <c r="D7" s="253">
        <f>B7+C7</f>
        <v>9.2889999999999997</v>
      </c>
      <c r="E7" s="253">
        <v>7.5</v>
      </c>
      <c r="F7" s="254"/>
    </row>
    <row r="8" spans="1:6" ht="14.4">
      <c r="A8" s="255" t="s">
        <v>5</v>
      </c>
      <c r="B8" s="256">
        <v>0</v>
      </c>
      <c r="C8" s="256">
        <v>1.821</v>
      </c>
      <c r="D8" s="256">
        <f t="shared" ref="D8:D57" si="0">B8+C8</f>
        <v>1.821</v>
      </c>
      <c r="E8" s="256">
        <v>7.85</v>
      </c>
      <c r="F8" s="254"/>
    </row>
    <row r="9" spans="1:6" ht="14.4">
      <c r="A9" s="252" t="s">
        <v>41</v>
      </c>
      <c r="B9" s="253">
        <v>5.6</v>
      </c>
      <c r="C9" s="253">
        <v>2.7789999999999999</v>
      </c>
      <c r="D9" s="253">
        <f t="shared" si="0"/>
        <v>8.3789999999999996</v>
      </c>
      <c r="E9" s="253">
        <v>5.3</v>
      </c>
      <c r="F9" s="254"/>
    </row>
    <row r="10" spans="1:6" ht="14.4">
      <c r="A10" s="255" t="s">
        <v>24</v>
      </c>
      <c r="B10" s="256">
        <v>6.5</v>
      </c>
      <c r="C10" s="256">
        <v>2.948</v>
      </c>
      <c r="D10" s="256">
        <f t="shared" si="0"/>
        <v>9.4480000000000004</v>
      </c>
      <c r="E10" s="256">
        <v>6.13</v>
      </c>
      <c r="F10" s="254"/>
    </row>
    <row r="11" spans="1:6" ht="14.4">
      <c r="A11" s="252" t="s">
        <v>14</v>
      </c>
      <c r="B11" s="253">
        <v>7.2499999999999991</v>
      </c>
      <c r="C11" s="253">
        <v>1.601</v>
      </c>
      <c r="D11" s="253">
        <f t="shared" si="0"/>
        <v>8.8509999999999991</v>
      </c>
      <c r="E11" s="253">
        <v>4.75</v>
      </c>
      <c r="F11" s="254"/>
    </row>
    <row r="12" spans="1:6" ht="14.4">
      <c r="A12" s="255" t="s">
        <v>40</v>
      </c>
      <c r="B12" s="256">
        <v>2.9</v>
      </c>
      <c r="C12" s="256">
        <v>4.907</v>
      </c>
      <c r="D12" s="256">
        <f t="shared" si="0"/>
        <v>7.8070000000000004</v>
      </c>
      <c r="E12" s="256">
        <v>8.3000000000000007</v>
      </c>
      <c r="F12" s="254"/>
    </row>
    <row r="13" spans="1:6" ht="14.4">
      <c r="A13" s="252" t="s">
        <v>16</v>
      </c>
      <c r="B13" s="253">
        <v>6.35</v>
      </c>
      <c r="C13" s="253">
        <v>0</v>
      </c>
      <c r="D13" s="253">
        <f t="shared" si="0"/>
        <v>6.35</v>
      </c>
      <c r="E13" s="253">
        <v>0</v>
      </c>
      <c r="F13" s="254"/>
    </row>
    <row r="14" spans="1:6" ht="14.4">
      <c r="A14" s="255" t="s">
        <v>28</v>
      </c>
      <c r="B14" s="256">
        <v>0</v>
      </c>
      <c r="C14" s="256">
        <v>0</v>
      </c>
      <c r="D14" s="256">
        <f t="shared" si="0"/>
        <v>0</v>
      </c>
      <c r="E14" s="256">
        <v>0</v>
      </c>
      <c r="F14" s="254"/>
    </row>
    <row r="15" spans="1:6" ht="14.4">
      <c r="A15" s="252" t="s">
        <v>51</v>
      </c>
      <c r="B15" s="253">
        <v>6</v>
      </c>
      <c r="C15" s="253">
        <v>1.002</v>
      </c>
      <c r="D15" s="253">
        <f t="shared" si="0"/>
        <v>7.0019999999999998</v>
      </c>
      <c r="E15" s="253">
        <v>2</v>
      </c>
      <c r="F15" s="254"/>
    </row>
    <row r="16" spans="1:6" ht="14.4">
      <c r="A16" s="255" t="s">
        <v>43</v>
      </c>
      <c r="B16" s="256">
        <v>4</v>
      </c>
      <c r="C16" s="256">
        <v>3.3840000000000003</v>
      </c>
      <c r="D16" s="256">
        <f t="shared" si="0"/>
        <v>7.3840000000000003</v>
      </c>
      <c r="E16" s="256">
        <v>5</v>
      </c>
      <c r="F16" s="254"/>
    </row>
    <row r="17" spans="1:6" ht="14.4">
      <c r="A17" s="252" t="s">
        <v>6</v>
      </c>
      <c r="B17" s="253">
        <v>4</v>
      </c>
      <c r="C17" s="253">
        <v>0.5</v>
      </c>
      <c r="D17" s="253">
        <f t="shared" si="0"/>
        <v>4.5</v>
      </c>
      <c r="E17" s="253">
        <v>0.5</v>
      </c>
      <c r="F17" s="254"/>
    </row>
    <row r="18" spans="1:6" ht="14.4">
      <c r="A18" s="255" t="s">
        <v>44</v>
      </c>
      <c r="B18" s="256">
        <v>6</v>
      </c>
      <c r="C18" s="256">
        <v>2.5999999999999999E-2</v>
      </c>
      <c r="D18" s="256">
        <f t="shared" si="0"/>
        <v>6.0259999999999998</v>
      </c>
      <c r="E18" s="256">
        <v>3</v>
      </c>
      <c r="F18" s="254"/>
    </row>
    <row r="19" spans="1:6" ht="14.4">
      <c r="A19" s="252" t="s">
        <v>10</v>
      </c>
      <c r="B19" s="253">
        <v>6.25</v>
      </c>
      <c r="C19" s="253">
        <v>2.605</v>
      </c>
      <c r="D19" s="253">
        <f t="shared" si="0"/>
        <v>8.8550000000000004</v>
      </c>
      <c r="E19" s="253">
        <v>4.75</v>
      </c>
      <c r="F19" s="254"/>
    </row>
    <row r="20" spans="1:6" ht="14.4">
      <c r="A20" s="255" t="s">
        <v>37</v>
      </c>
      <c r="B20" s="256">
        <v>7.0000000000000009</v>
      </c>
      <c r="C20" s="256">
        <v>0</v>
      </c>
      <c r="D20" s="256">
        <f t="shared" si="0"/>
        <v>7.0000000000000009</v>
      </c>
      <c r="E20" s="256">
        <v>0</v>
      </c>
      <c r="F20" s="254"/>
    </row>
    <row r="21" spans="1:6" ht="14.4">
      <c r="A21" s="252" t="s">
        <v>26</v>
      </c>
      <c r="B21" s="253">
        <v>6</v>
      </c>
      <c r="C21" s="253">
        <v>0.94099999999999995</v>
      </c>
      <c r="D21" s="253">
        <f t="shared" si="0"/>
        <v>6.9409999999999998</v>
      </c>
      <c r="E21" s="253">
        <v>2</v>
      </c>
      <c r="F21" s="254"/>
    </row>
    <row r="22" spans="1:6" ht="14.4">
      <c r="A22" s="255" t="s">
        <v>38</v>
      </c>
      <c r="B22" s="256">
        <v>6.5</v>
      </c>
      <c r="C22" s="256">
        <v>2.1539999999999999</v>
      </c>
      <c r="D22" s="256">
        <f t="shared" si="0"/>
        <v>8.6539999999999999</v>
      </c>
      <c r="E22" s="256">
        <v>4.25</v>
      </c>
      <c r="F22" s="254"/>
    </row>
    <row r="23" spans="1:6" ht="14.4">
      <c r="A23" s="252" t="s">
        <v>29</v>
      </c>
      <c r="B23" s="253">
        <v>6</v>
      </c>
      <c r="C23" s="253">
        <v>0</v>
      </c>
      <c r="D23" s="253">
        <f t="shared" si="0"/>
        <v>6</v>
      </c>
      <c r="E23" s="253">
        <v>0</v>
      </c>
      <c r="F23" s="254"/>
    </row>
    <row r="24" spans="1:6" ht="14.4">
      <c r="A24" s="255" t="s">
        <v>33</v>
      </c>
      <c r="B24" s="256">
        <v>4.45</v>
      </c>
      <c r="C24" s="256">
        <v>5.1130000000000004</v>
      </c>
      <c r="D24" s="256">
        <f t="shared" si="0"/>
        <v>9.5630000000000006</v>
      </c>
      <c r="E24" s="256">
        <v>7.0000000000000009</v>
      </c>
      <c r="F24" s="254"/>
    </row>
    <row r="25" spans="1:6" ht="14.4">
      <c r="A25" s="252" t="s">
        <v>8</v>
      </c>
      <c r="B25" s="253">
        <v>5.5</v>
      </c>
      <c r="C25" s="253">
        <v>0</v>
      </c>
      <c r="D25" s="253">
        <f t="shared" si="0"/>
        <v>5.5</v>
      </c>
      <c r="E25" s="253">
        <v>0</v>
      </c>
      <c r="F25" s="254"/>
    </row>
    <row r="26" spans="1:6" ht="14.4">
      <c r="A26" s="255" t="s">
        <v>20</v>
      </c>
      <c r="B26" s="256">
        <v>6</v>
      </c>
      <c r="C26" s="256">
        <v>0</v>
      </c>
      <c r="D26" s="256">
        <f t="shared" si="0"/>
        <v>6</v>
      </c>
      <c r="E26" s="256">
        <v>0</v>
      </c>
      <c r="F26" s="254"/>
    </row>
    <row r="27" spans="1:6" ht="14.4">
      <c r="A27" s="252" t="s">
        <v>21</v>
      </c>
      <c r="B27" s="253">
        <v>6.25</v>
      </c>
      <c r="C27" s="253">
        <v>0</v>
      </c>
      <c r="D27" s="253">
        <f t="shared" si="0"/>
        <v>6.25</v>
      </c>
      <c r="E27" s="253">
        <v>0</v>
      </c>
      <c r="F27" s="254"/>
    </row>
    <row r="28" spans="1:6" ht="14.4">
      <c r="A28" s="255" t="s">
        <v>36</v>
      </c>
      <c r="B28" s="256">
        <v>6</v>
      </c>
      <c r="C28" s="256">
        <v>0</v>
      </c>
      <c r="D28" s="256">
        <f t="shared" si="0"/>
        <v>6</v>
      </c>
      <c r="E28" s="256">
        <v>0</v>
      </c>
      <c r="F28" s="254"/>
    </row>
    <row r="29" spans="1:6" ht="14.4">
      <c r="A29" s="252" t="s">
        <v>9</v>
      </c>
      <c r="B29" s="253">
        <v>6.8750000000000009</v>
      </c>
      <c r="C29" s="253">
        <v>1.163</v>
      </c>
      <c r="D29" s="253">
        <f t="shared" si="0"/>
        <v>8.0380000000000003</v>
      </c>
      <c r="E29" s="253">
        <v>2.15</v>
      </c>
      <c r="F29" s="254"/>
    </row>
    <row r="30" spans="1:6" ht="14.4">
      <c r="A30" s="255" t="s">
        <v>22</v>
      </c>
      <c r="B30" s="256">
        <v>7.0000000000000009</v>
      </c>
      <c r="C30" s="256">
        <v>6.2E-2</v>
      </c>
      <c r="D30" s="256">
        <f t="shared" si="0"/>
        <v>7.0620000000000012</v>
      </c>
      <c r="E30" s="256">
        <v>1</v>
      </c>
      <c r="F30" s="254"/>
    </row>
    <row r="31" spans="1:6" ht="14.4">
      <c r="A31" s="252" t="s">
        <v>45</v>
      </c>
      <c r="B31" s="253">
        <v>4.2249999999999996</v>
      </c>
      <c r="C31" s="253">
        <v>4.16</v>
      </c>
      <c r="D31" s="253">
        <f t="shared" si="0"/>
        <v>8.3849999999999998</v>
      </c>
      <c r="E31" s="253">
        <v>5.88</v>
      </c>
      <c r="F31" s="254"/>
    </row>
    <row r="32" spans="1:6" ht="14.4">
      <c r="A32" s="255" t="s">
        <v>32</v>
      </c>
      <c r="B32" s="256">
        <v>0</v>
      </c>
      <c r="C32" s="256">
        <v>0</v>
      </c>
      <c r="D32" s="256">
        <f t="shared" si="0"/>
        <v>0</v>
      </c>
      <c r="E32" s="256">
        <v>0</v>
      </c>
      <c r="F32" s="254"/>
    </row>
    <row r="33" spans="1:6" ht="14.4">
      <c r="A33" s="252" t="s">
        <v>19</v>
      </c>
      <c r="B33" s="253">
        <v>5.5</v>
      </c>
      <c r="C33" s="253">
        <v>1.468</v>
      </c>
      <c r="D33" s="253">
        <f t="shared" si="0"/>
        <v>6.968</v>
      </c>
      <c r="E33" s="253">
        <v>2</v>
      </c>
      <c r="F33" s="254"/>
    </row>
    <row r="34" spans="1:6" ht="14.4">
      <c r="A34" s="255" t="s">
        <v>30</v>
      </c>
      <c r="B34" s="256">
        <v>6.8499999999999988</v>
      </c>
      <c r="C34" s="256">
        <v>1.3859999999999999</v>
      </c>
      <c r="D34" s="256">
        <f t="shared" si="0"/>
        <v>8.2359999999999989</v>
      </c>
      <c r="E34" s="256">
        <v>1.53</v>
      </c>
      <c r="F34" s="254"/>
    </row>
    <row r="35" spans="1:6" ht="14.4">
      <c r="A35" s="252" t="s">
        <v>48</v>
      </c>
      <c r="B35" s="253">
        <v>0</v>
      </c>
      <c r="C35" s="253">
        <v>0</v>
      </c>
      <c r="D35" s="253">
        <f t="shared" si="0"/>
        <v>0</v>
      </c>
      <c r="E35" s="253">
        <v>0</v>
      </c>
      <c r="F35" s="254"/>
    </row>
    <row r="36" spans="1:6" ht="14.4">
      <c r="A36" s="255" t="s">
        <v>11</v>
      </c>
      <c r="B36" s="256">
        <v>6.625</v>
      </c>
      <c r="C36" s="256">
        <v>-2.4E-2</v>
      </c>
      <c r="D36" s="256">
        <f t="shared" si="0"/>
        <v>6.601</v>
      </c>
      <c r="E36" s="256">
        <v>3.3099999999999996</v>
      </c>
      <c r="F36" s="254"/>
    </row>
    <row r="37" spans="1:6" ht="14.4">
      <c r="A37" s="252" t="s">
        <v>12</v>
      </c>
      <c r="B37" s="253">
        <v>4.875</v>
      </c>
      <c r="C37" s="253">
        <v>2.742</v>
      </c>
      <c r="D37" s="253">
        <f t="shared" si="0"/>
        <v>7.617</v>
      </c>
      <c r="E37" s="253">
        <v>4.0599999999999996</v>
      </c>
      <c r="F37" s="254"/>
    </row>
    <row r="38" spans="1:6" ht="14.4">
      <c r="A38" s="255" t="s">
        <v>4</v>
      </c>
      <c r="B38" s="256">
        <v>4</v>
      </c>
      <c r="C38" s="256">
        <v>4.532</v>
      </c>
      <c r="D38" s="256">
        <f t="shared" si="0"/>
        <v>8.532</v>
      </c>
      <c r="E38" s="256">
        <v>4.88</v>
      </c>
      <c r="F38" s="254"/>
    </row>
    <row r="39" spans="1:6" ht="14.4">
      <c r="A39" s="252" t="s">
        <v>34</v>
      </c>
      <c r="B39" s="253">
        <v>4.75</v>
      </c>
      <c r="C39" s="253">
        <v>2.246</v>
      </c>
      <c r="D39" s="253">
        <f t="shared" si="0"/>
        <v>6.9960000000000004</v>
      </c>
      <c r="E39" s="253">
        <v>2.75</v>
      </c>
      <c r="F39" s="254"/>
    </row>
    <row r="40" spans="1:6" ht="14.4">
      <c r="A40" s="255" t="s">
        <v>3</v>
      </c>
      <c r="B40" s="256">
        <v>5</v>
      </c>
      <c r="C40" s="256">
        <v>2.0409999999999999</v>
      </c>
      <c r="D40" s="256">
        <f t="shared" si="0"/>
        <v>7.0410000000000004</v>
      </c>
      <c r="E40" s="256">
        <v>3.5000000000000004</v>
      </c>
      <c r="F40" s="254"/>
    </row>
    <row r="41" spans="1:6" ht="14.4">
      <c r="A41" s="252" t="s">
        <v>25</v>
      </c>
      <c r="B41" s="253">
        <v>5.75</v>
      </c>
      <c r="C41" s="253">
        <v>1.488</v>
      </c>
      <c r="D41" s="253">
        <f t="shared" si="0"/>
        <v>7.2379999999999995</v>
      </c>
      <c r="E41" s="253">
        <v>2.25</v>
      </c>
      <c r="F41" s="254"/>
    </row>
    <row r="42" spans="1:6" ht="14.4">
      <c r="A42" s="255" t="s">
        <v>49</v>
      </c>
      <c r="B42" s="256">
        <v>4.5</v>
      </c>
      <c r="C42" s="256">
        <v>4.4889999999999999</v>
      </c>
      <c r="D42" s="256">
        <f t="shared" si="0"/>
        <v>8.9890000000000008</v>
      </c>
      <c r="E42" s="256">
        <v>7.0000000000000009</v>
      </c>
      <c r="F42" s="254"/>
    </row>
    <row r="43" spans="1:6" ht="14.4">
      <c r="A43" s="252" t="s">
        <v>23</v>
      </c>
      <c r="B43" s="253">
        <v>0</v>
      </c>
      <c r="C43" s="253">
        <v>0</v>
      </c>
      <c r="D43" s="253">
        <f t="shared" si="0"/>
        <v>0</v>
      </c>
      <c r="E43" s="253">
        <v>0</v>
      </c>
      <c r="F43" s="254"/>
    </row>
    <row r="44" spans="1:6" ht="14.4">
      <c r="A44" s="255" t="s">
        <v>27</v>
      </c>
      <c r="B44" s="256">
        <v>6</v>
      </c>
      <c r="C44" s="256">
        <v>0.34100000000000003</v>
      </c>
      <c r="D44" s="256">
        <f t="shared" si="0"/>
        <v>6.3410000000000002</v>
      </c>
      <c r="E44" s="256">
        <v>2</v>
      </c>
      <c r="F44" s="254"/>
    </row>
    <row r="45" spans="1:6" ht="14.4">
      <c r="A45" s="252" t="s">
        <v>17</v>
      </c>
      <c r="B45" s="253">
        <v>7.0000000000000009</v>
      </c>
      <c r="C45" s="253">
        <v>0</v>
      </c>
      <c r="D45" s="253">
        <f t="shared" si="0"/>
        <v>7.0000000000000009</v>
      </c>
      <c r="E45" s="253">
        <v>0</v>
      </c>
      <c r="F45" s="254"/>
    </row>
    <row r="46" spans="1:6" ht="14.4">
      <c r="A46" s="255" t="s">
        <v>220</v>
      </c>
      <c r="B46" s="256">
        <v>6</v>
      </c>
      <c r="C46" s="256">
        <v>1.4990000000000001</v>
      </c>
      <c r="D46" s="256">
        <f t="shared" si="0"/>
        <v>7.4990000000000006</v>
      </c>
      <c r="E46" s="256">
        <v>3</v>
      </c>
      <c r="F46" s="254"/>
    </row>
    <row r="47" spans="1:6" ht="14.4">
      <c r="A47" s="252" t="s">
        <v>50</v>
      </c>
      <c r="B47" s="253">
        <v>4.2</v>
      </c>
      <c r="C47" s="253">
        <v>1.9110000000000003</v>
      </c>
      <c r="D47" s="253">
        <f t="shared" si="0"/>
        <v>6.1110000000000007</v>
      </c>
      <c r="E47" s="253">
        <v>4.5</v>
      </c>
      <c r="F47" s="254"/>
    </row>
    <row r="48" spans="1:6" ht="14.4">
      <c r="A48" s="255" t="s">
        <v>52</v>
      </c>
      <c r="B48" s="256">
        <v>7.0000000000000009</v>
      </c>
      <c r="C48" s="256">
        <v>2.548</v>
      </c>
      <c r="D48" s="256">
        <f t="shared" si="0"/>
        <v>9.5480000000000018</v>
      </c>
      <c r="E48" s="256">
        <v>2.75</v>
      </c>
      <c r="F48" s="254"/>
    </row>
    <row r="49" spans="1:6" ht="14.4">
      <c r="A49" s="252" t="s">
        <v>39</v>
      </c>
      <c r="B49" s="253">
        <v>6.25</v>
      </c>
      <c r="C49" s="253">
        <v>1.95</v>
      </c>
      <c r="D49" s="253">
        <f t="shared" si="0"/>
        <v>8.1999999999999993</v>
      </c>
      <c r="E49" s="253">
        <v>2</v>
      </c>
      <c r="F49" s="254"/>
    </row>
    <row r="50" spans="1:6" ht="14.4">
      <c r="A50" s="255" t="s">
        <v>31</v>
      </c>
      <c r="B50" s="256">
        <v>6.1</v>
      </c>
      <c r="C50" s="256">
        <v>1.149</v>
      </c>
      <c r="D50" s="256">
        <f t="shared" si="0"/>
        <v>7.2489999999999997</v>
      </c>
      <c r="E50" s="256">
        <v>4.2</v>
      </c>
      <c r="F50" s="254"/>
    </row>
    <row r="51" spans="1:6" ht="14.4">
      <c r="A51" s="252" t="s">
        <v>7</v>
      </c>
      <c r="B51" s="253">
        <v>6</v>
      </c>
      <c r="C51" s="253">
        <v>0.35899999999999999</v>
      </c>
      <c r="D51" s="253">
        <f t="shared" si="0"/>
        <v>6.359</v>
      </c>
      <c r="E51" s="253">
        <v>1</v>
      </c>
      <c r="F51" s="254"/>
    </row>
    <row r="52" spans="1:6" ht="14.4">
      <c r="A52" s="255" t="s">
        <v>46</v>
      </c>
      <c r="B52" s="256">
        <v>5.3</v>
      </c>
      <c r="C52" s="256">
        <v>0.47099999999999997</v>
      </c>
      <c r="D52" s="256">
        <f t="shared" si="0"/>
        <v>5.7709999999999999</v>
      </c>
      <c r="E52" s="256">
        <v>2.7</v>
      </c>
      <c r="F52" s="254"/>
    </row>
    <row r="53" spans="1:6" ht="14.4">
      <c r="A53" s="257" t="s">
        <v>35</v>
      </c>
      <c r="B53" s="258">
        <v>6.5</v>
      </c>
      <c r="C53" s="258">
        <v>2.8780000000000001</v>
      </c>
      <c r="D53" s="258">
        <f t="shared" si="0"/>
        <v>9.3780000000000001</v>
      </c>
      <c r="E53" s="258">
        <v>4.0999999999999996</v>
      </c>
      <c r="F53" s="254"/>
    </row>
    <row r="54" spans="1:6" ht="14.4">
      <c r="A54" s="255" t="s">
        <v>13</v>
      </c>
      <c r="B54" s="256">
        <v>6</v>
      </c>
      <c r="C54" s="256">
        <v>0.56699999999999995</v>
      </c>
      <c r="D54" s="256">
        <f t="shared" si="0"/>
        <v>6.5670000000000002</v>
      </c>
      <c r="E54" s="256">
        <v>1</v>
      </c>
      <c r="F54" s="254"/>
    </row>
    <row r="55" spans="1:6" ht="14.4">
      <c r="A55" s="252" t="s">
        <v>18</v>
      </c>
      <c r="B55" s="253">
        <v>5</v>
      </c>
      <c r="C55" s="253">
        <v>0.69599999999999995</v>
      </c>
      <c r="D55" s="253">
        <f t="shared" si="0"/>
        <v>5.6959999999999997</v>
      </c>
      <c r="E55" s="253">
        <v>2.9</v>
      </c>
      <c r="F55" s="254"/>
    </row>
    <row r="56" spans="1:6" ht="14.4">
      <c r="A56" s="255" t="s">
        <v>15</v>
      </c>
      <c r="B56" s="256">
        <v>4</v>
      </c>
      <c r="C56" s="256">
        <v>1.4410000000000001</v>
      </c>
      <c r="D56" s="256">
        <f t="shared" si="0"/>
        <v>5.4409999999999998</v>
      </c>
      <c r="E56" s="256">
        <v>2</v>
      </c>
      <c r="F56" s="254"/>
    </row>
    <row r="57" spans="1:6" ht="14.4">
      <c r="A57" s="252" t="s">
        <v>120</v>
      </c>
      <c r="B57" s="253">
        <v>6</v>
      </c>
      <c r="C57" s="253">
        <v>0</v>
      </c>
      <c r="D57" s="253">
        <f t="shared" si="0"/>
        <v>6</v>
      </c>
      <c r="E57" s="253">
        <v>0</v>
      </c>
      <c r="F57" s="223"/>
    </row>
    <row r="58" spans="1:6">
      <c r="A58" s="249"/>
    </row>
    <row r="60" spans="1:6">
      <c r="A60" s="42" t="s">
        <v>224</v>
      </c>
    </row>
    <row r="61" spans="1:6" ht="13.8">
      <c r="A61" s="231" t="s">
        <v>225</v>
      </c>
    </row>
  </sheetData>
  <mergeCells count="7">
    <mergeCell ref="A2:E2"/>
    <mergeCell ref="A3:B3"/>
    <mergeCell ref="A5:A6"/>
    <mergeCell ref="B5:B6"/>
    <mergeCell ref="C5:C6"/>
    <mergeCell ref="D5:D6"/>
    <mergeCell ref="E5:E6"/>
  </mergeCells>
  <hyperlinks>
    <hyperlink ref="A61" r:id="rId1" xr:uid="{5ADF1055-DB51-4C00-8529-0A32397D00FF}"/>
  </hyperlinks>
  <printOptions horizontalCentered="1"/>
  <pageMargins left="0.56999999999999995" right="0.85" top="0.34" bottom="0.4" header="0.23" footer="0.5"/>
  <pageSetup scale="93" orientation="portrait" horizontalDpi="1200" verticalDpi="1200" r:id="rId2"/>
  <headerFooter scaleWithDoc="0" alignWithMargins="0">
    <oddHeader xml:space="preserve">&amp;C
</oddHeader>
  </headerFooter>
  <rowBreaks count="1" manualBreakCount="1">
    <brk id="5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174A7C"/>
    <pageSetUpPr fitToPage="1"/>
  </sheetPr>
  <dimension ref="A1:L61"/>
  <sheetViews>
    <sheetView zoomScaleNormal="100" workbookViewId="0"/>
  </sheetViews>
  <sheetFormatPr defaultColWidth="9.109375" defaultRowHeight="15" customHeight="1"/>
  <cols>
    <col min="1" max="1" width="15.44140625" style="15" customWidth="1"/>
    <col min="2" max="2" width="10" style="43" customWidth="1"/>
    <col min="3" max="3" width="10" style="44" customWidth="1"/>
    <col min="4" max="6" width="10" style="45" customWidth="1"/>
    <col min="7" max="7" width="7.5546875" style="43" customWidth="1"/>
    <col min="8" max="9" width="8.44140625" style="46" customWidth="1"/>
    <col min="10" max="12" width="8.44140625" style="15" customWidth="1"/>
    <col min="13" max="16384" width="9.109375" style="15"/>
  </cols>
  <sheetData>
    <row r="1" spans="1:12" ht="18">
      <c r="A1" s="9" t="s">
        <v>141</v>
      </c>
      <c r="B1" s="10"/>
      <c r="C1" s="11"/>
      <c r="D1" s="12"/>
      <c r="E1" s="12"/>
      <c r="F1" s="12"/>
      <c r="G1" s="10"/>
      <c r="H1" s="13"/>
      <c r="I1" s="13"/>
      <c r="J1" s="14"/>
      <c r="K1" s="14"/>
      <c r="L1" s="14"/>
    </row>
    <row r="2" spans="1:12" ht="18">
      <c r="A2" s="291" t="s">
        <v>204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ht="1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6">
      <c r="A4" s="292" t="str">
        <f>"Fiscal Years "&amp;B6&amp;" - "&amp;F6</f>
        <v>Fiscal Years 2018 - 2022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2" ht="15" customHeight="1">
      <c r="A5" s="19"/>
      <c r="B5" s="293" t="s">
        <v>0</v>
      </c>
      <c r="C5" s="293"/>
      <c r="D5" s="293"/>
      <c r="E5" s="293"/>
      <c r="F5" s="293"/>
      <c r="G5" s="20"/>
      <c r="H5" s="294" t="s">
        <v>1</v>
      </c>
      <c r="I5" s="294"/>
      <c r="J5" s="294"/>
      <c r="K5" s="294"/>
      <c r="L5" s="294"/>
    </row>
    <row r="6" spans="1:12" ht="15" customHeight="1">
      <c r="A6" s="22" t="s">
        <v>2</v>
      </c>
      <c r="B6" s="23">
        <v>2018</v>
      </c>
      <c r="C6" s="23">
        <f>B6+1</f>
        <v>2019</v>
      </c>
      <c r="D6" s="23">
        <f t="shared" ref="D6:F6" si="0">C6+1</f>
        <v>2020</v>
      </c>
      <c r="E6" s="23">
        <f t="shared" si="0"/>
        <v>2021</v>
      </c>
      <c r="F6" s="23">
        <f t="shared" si="0"/>
        <v>2022</v>
      </c>
      <c r="G6" s="24"/>
      <c r="H6" s="23">
        <f>B6</f>
        <v>2018</v>
      </c>
      <c r="I6" s="23">
        <f t="shared" ref="I6:L6" si="1">C6</f>
        <v>2019</v>
      </c>
      <c r="J6" s="23">
        <f t="shared" si="1"/>
        <v>2020</v>
      </c>
      <c r="K6" s="23">
        <f t="shared" si="1"/>
        <v>2021</v>
      </c>
      <c r="L6" s="23">
        <f t="shared" si="1"/>
        <v>2022</v>
      </c>
    </row>
    <row r="7" spans="1:12" ht="15.6">
      <c r="A7" s="25" t="s">
        <v>4</v>
      </c>
      <c r="B7" s="26">
        <v>151.3310121138575</v>
      </c>
      <c r="C7" s="26">
        <v>147.78069777595368</v>
      </c>
      <c r="D7" s="26">
        <v>149.99642013205155</v>
      </c>
      <c r="E7" s="26">
        <v>144.9969893253531</v>
      </c>
      <c r="F7" s="26">
        <v>166.21569499975882</v>
      </c>
      <c r="G7" s="27"/>
      <c r="H7" s="25">
        <v>1</v>
      </c>
      <c r="I7" s="25">
        <v>2</v>
      </c>
      <c r="J7" s="25">
        <v>1</v>
      </c>
      <c r="K7" s="25">
        <v>1</v>
      </c>
      <c r="L7" s="25">
        <v>1</v>
      </c>
    </row>
    <row r="8" spans="1:12" ht="15.6">
      <c r="A8" s="5" t="s">
        <v>6</v>
      </c>
      <c r="B8" s="28">
        <v>140.71793054378762</v>
      </c>
      <c r="C8" s="28">
        <v>147.20379877342347</v>
      </c>
      <c r="D8" s="28">
        <v>138.57729549163736</v>
      </c>
      <c r="E8" s="28">
        <v>135.70369501693182</v>
      </c>
      <c r="F8" s="28">
        <v>155.29652805447893</v>
      </c>
      <c r="G8" s="29"/>
      <c r="H8" s="5">
        <v>2</v>
      </c>
      <c r="I8" s="5">
        <v>3</v>
      </c>
      <c r="J8" s="5">
        <v>2</v>
      </c>
      <c r="K8" s="5">
        <v>2</v>
      </c>
      <c r="L8" s="5">
        <v>2</v>
      </c>
    </row>
    <row r="9" spans="1:12" ht="15.6">
      <c r="A9" s="25" t="s">
        <v>12</v>
      </c>
      <c r="B9" s="26">
        <v>103.55060646646615</v>
      </c>
      <c r="C9" s="26">
        <v>124.48394339721163</v>
      </c>
      <c r="D9" s="26">
        <v>116.07946490877731</v>
      </c>
      <c r="E9" s="26">
        <v>111.23936588268505</v>
      </c>
      <c r="F9" s="26">
        <v>152.82427830987805</v>
      </c>
      <c r="G9" s="27"/>
      <c r="H9" s="25">
        <v>22</v>
      </c>
      <c r="I9" s="25">
        <v>6</v>
      </c>
      <c r="J9" s="25">
        <v>6</v>
      </c>
      <c r="K9" s="25">
        <v>16</v>
      </c>
      <c r="L9" s="25">
        <v>3</v>
      </c>
    </row>
    <row r="10" spans="1:12" ht="15.6">
      <c r="A10" s="5" t="s">
        <v>3</v>
      </c>
      <c r="B10" s="28">
        <v>139.84015076603336</v>
      </c>
      <c r="C10" s="28">
        <v>151.25584094310236</v>
      </c>
      <c r="D10" s="28">
        <v>133.88953834816982</v>
      </c>
      <c r="E10" s="28">
        <v>115.36275799346795</v>
      </c>
      <c r="F10" s="28">
        <v>136.09609831938994</v>
      </c>
      <c r="G10" s="29"/>
      <c r="H10" s="5">
        <v>3</v>
      </c>
      <c r="I10" s="5">
        <v>1</v>
      </c>
      <c r="J10" s="5">
        <v>3</v>
      </c>
      <c r="K10" s="5">
        <v>11</v>
      </c>
      <c r="L10" s="5">
        <v>4</v>
      </c>
    </row>
    <row r="11" spans="1:12" ht="15.6">
      <c r="A11" s="25" t="s">
        <v>7</v>
      </c>
      <c r="B11" s="26">
        <v>123.64891333596161</v>
      </c>
      <c r="C11" s="26">
        <v>126.52372943283078</v>
      </c>
      <c r="D11" s="26">
        <v>119.55639916035159</v>
      </c>
      <c r="E11" s="26">
        <v>130.31163799907429</v>
      </c>
      <c r="F11" s="26">
        <v>134.25614794712689</v>
      </c>
      <c r="G11" s="27"/>
      <c r="H11" s="25">
        <v>4</v>
      </c>
      <c r="I11" s="25">
        <v>5</v>
      </c>
      <c r="J11" s="25">
        <v>5</v>
      </c>
      <c r="K11" s="25">
        <v>3</v>
      </c>
      <c r="L11" s="25">
        <v>5</v>
      </c>
    </row>
    <row r="12" spans="1:12" ht="15.6">
      <c r="A12" s="5" t="s">
        <v>14</v>
      </c>
      <c r="B12" s="28">
        <v>119.14049492718826</v>
      </c>
      <c r="C12" s="28">
        <v>120.22548261132647</v>
      </c>
      <c r="D12" s="28">
        <v>109.1774264637499</v>
      </c>
      <c r="E12" s="28">
        <v>130.23155512814077</v>
      </c>
      <c r="F12" s="28">
        <v>134.20752213133323</v>
      </c>
      <c r="G12" s="29"/>
      <c r="H12" s="5">
        <v>8</v>
      </c>
      <c r="I12" s="5">
        <v>7</v>
      </c>
      <c r="J12" s="5">
        <v>14</v>
      </c>
      <c r="K12" s="5">
        <v>4</v>
      </c>
      <c r="L12" s="5">
        <v>6</v>
      </c>
    </row>
    <row r="13" spans="1:12" ht="15.6">
      <c r="A13" s="25" t="s">
        <v>28</v>
      </c>
      <c r="B13" s="26">
        <v>110.93239816877474</v>
      </c>
      <c r="C13" s="26">
        <v>112.37656010510182</v>
      </c>
      <c r="D13" s="26">
        <v>110.22769891184608</v>
      </c>
      <c r="E13" s="26">
        <v>122.61216370869589</v>
      </c>
      <c r="F13" s="26">
        <v>130.02688553371374</v>
      </c>
      <c r="G13" s="27"/>
      <c r="H13" s="25">
        <v>11</v>
      </c>
      <c r="I13" s="25">
        <v>12</v>
      </c>
      <c r="J13" s="25">
        <v>12</v>
      </c>
      <c r="K13" s="25">
        <v>7</v>
      </c>
      <c r="L13" s="25">
        <v>7</v>
      </c>
    </row>
    <row r="14" spans="1:12" ht="15.6">
      <c r="A14" s="5" t="s">
        <v>11</v>
      </c>
      <c r="B14" s="28">
        <v>117.48216074149857</v>
      </c>
      <c r="C14" s="28">
        <v>118.5509614292974</v>
      </c>
      <c r="D14" s="28">
        <v>112.57937088421333</v>
      </c>
      <c r="E14" s="28">
        <v>117.69167071032831</v>
      </c>
      <c r="F14" s="28">
        <v>123.34179508959957</v>
      </c>
      <c r="G14" s="29"/>
      <c r="H14" s="5">
        <v>9</v>
      </c>
      <c r="I14" s="5">
        <v>9</v>
      </c>
      <c r="J14" s="5">
        <v>9</v>
      </c>
      <c r="K14" s="5">
        <v>10</v>
      </c>
      <c r="L14" s="5">
        <v>8</v>
      </c>
    </row>
    <row r="15" spans="1:12" ht="15.6">
      <c r="A15" s="25" t="s">
        <v>8</v>
      </c>
      <c r="B15" s="26">
        <v>120.3403784574369</v>
      </c>
      <c r="C15" s="26">
        <v>127.9162374812296</v>
      </c>
      <c r="D15" s="26">
        <v>127.37334579362108</v>
      </c>
      <c r="E15" s="26">
        <v>125.29731094047573</v>
      </c>
      <c r="F15" s="26">
        <v>122.48163051191887</v>
      </c>
      <c r="G15" s="27"/>
      <c r="H15" s="25">
        <v>5</v>
      </c>
      <c r="I15" s="25">
        <v>4</v>
      </c>
      <c r="J15" s="25">
        <v>4</v>
      </c>
      <c r="K15" s="25">
        <v>5</v>
      </c>
      <c r="L15" s="25">
        <v>9</v>
      </c>
    </row>
    <row r="16" spans="1:12" ht="15.6">
      <c r="A16" s="5" t="s">
        <v>10</v>
      </c>
      <c r="B16" s="28">
        <v>115.25828041748883</v>
      </c>
      <c r="C16" s="28">
        <v>113.91941818209996</v>
      </c>
      <c r="D16" s="28">
        <v>111.03990712363148</v>
      </c>
      <c r="E16" s="28">
        <v>118.4812329151811</v>
      </c>
      <c r="F16" s="28">
        <v>121.94289449452904</v>
      </c>
      <c r="G16" s="29"/>
      <c r="H16" s="5">
        <v>10</v>
      </c>
      <c r="I16" s="5">
        <v>11</v>
      </c>
      <c r="J16" s="5">
        <v>10</v>
      </c>
      <c r="K16" s="5">
        <v>9</v>
      </c>
      <c r="L16" s="5">
        <v>10</v>
      </c>
    </row>
    <row r="17" spans="1:12" ht="15.6">
      <c r="A17" s="25" t="s">
        <v>9</v>
      </c>
      <c r="B17" s="26">
        <v>119.90646530725869</v>
      </c>
      <c r="C17" s="26">
        <v>119.29687421275909</v>
      </c>
      <c r="D17" s="26">
        <v>112.74134680944933</v>
      </c>
      <c r="E17" s="26">
        <v>121.64218201504542</v>
      </c>
      <c r="F17" s="26">
        <v>119.37160776245575</v>
      </c>
      <c r="G17" s="27"/>
      <c r="H17" s="25">
        <v>7</v>
      </c>
      <c r="I17" s="25">
        <v>8</v>
      </c>
      <c r="J17" s="25">
        <v>8</v>
      </c>
      <c r="K17" s="25">
        <v>8</v>
      </c>
      <c r="L17" s="25">
        <v>11</v>
      </c>
    </row>
    <row r="18" spans="1:12" ht="15.6">
      <c r="A18" s="5" t="s">
        <v>16</v>
      </c>
      <c r="B18" s="28">
        <v>120.2994975768798</v>
      </c>
      <c r="C18" s="28">
        <v>118.05317861312092</v>
      </c>
      <c r="D18" s="28">
        <v>113.16636566688892</v>
      </c>
      <c r="E18" s="28">
        <v>124.23168353573793</v>
      </c>
      <c r="F18" s="28">
        <v>119.14207922354693</v>
      </c>
      <c r="G18" s="29"/>
      <c r="H18" s="5">
        <v>6</v>
      </c>
      <c r="I18" s="5">
        <v>10</v>
      </c>
      <c r="J18" s="5">
        <v>7</v>
      </c>
      <c r="K18" s="5">
        <v>6</v>
      </c>
      <c r="L18" s="5">
        <v>12</v>
      </c>
    </row>
    <row r="19" spans="1:12" ht="15.6">
      <c r="A19" s="25" t="s">
        <v>20</v>
      </c>
      <c r="B19" s="26">
        <v>110.58674058284819</v>
      </c>
      <c r="C19" s="26">
        <v>111.57939522819292</v>
      </c>
      <c r="D19" s="26">
        <v>110.53933025031938</v>
      </c>
      <c r="E19" s="26">
        <v>111.06018727014373</v>
      </c>
      <c r="F19" s="26">
        <v>116.71254960695376</v>
      </c>
      <c r="G19" s="27"/>
      <c r="H19" s="25">
        <v>12</v>
      </c>
      <c r="I19" s="25">
        <v>13</v>
      </c>
      <c r="J19" s="25">
        <v>11</v>
      </c>
      <c r="K19" s="25">
        <v>17</v>
      </c>
      <c r="L19" s="25">
        <v>13</v>
      </c>
    </row>
    <row r="20" spans="1:12" ht="15.6">
      <c r="A20" s="5" t="s">
        <v>21</v>
      </c>
      <c r="B20" s="28">
        <v>104.42863273135532</v>
      </c>
      <c r="C20" s="28">
        <v>104.49149341342904</v>
      </c>
      <c r="D20" s="28">
        <v>100.48502430606916</v>
      </c>
      <c r="E20" s="28">
        <v>104.57145688603259</v>
      </c>
      <c r="F20" s="28">
        <v>111.7757760566207</v>
      </c>
      <c r="G20" s="29"/>
      <c r="H20" s="5">
        <v>20</v>
      </c>
      <c r="I20" s="5">
        <v>22</v>
      </c>
      <c r="J20" s="5">
        <v>20</v>
      </c>
      <c r="K20" s="5">
        <v>20</v>
      </c>
      <c r="L20" s="5">
        <v>14</v>
      </c>
    </row>
    <row r="21" spans="1:12" ht="15.6">
      <c r="A21" s="25" t="s">
        <v>17</v>
      </c>
      <c r="B21" s="26">
        <v>110.37962280844468</v>
      </c>
      <c r="C21" s="26">
        <v>111.32109018269854</v>
      </c>
      <c r="D21" s="26">
        <v>104.57570100275892</v>
      </c>
      <c r="E21" s="26">
        <v>109.55132931197159</v>
      </c>
      <c r="F21" s="26">
        <v>111.40760478972504</v>
      </c>
      <c r="G21" s="27"/>
      <c r="H21" s="25">
        <v>13</v>
      </c>
      <c r="I21" s="25">
        <v>14</v>
      </c>
      <c r="J21" s="25">
        <v>16</v>
      </c>
      <c r="K21" s="25">
        <v>18</v>
      </c>
      <c r="L21" s="25">
        <v>15</v>
      </c>
    </row>
    <row r="22" spans="1:12" ht="15.6">
      <c r="A22" s="5" t="s">
        <v>23</v>
      </c>
      <c r="B22" s="28">
        <v>105.71076176238439</v>
      </c>
      <c r="C22" s="28">
        <v>109.69903577758851</v>
      </c>
      <c r="D22" s="28">
        <v>102.6871567627818</v>
      </c>
      <c r="E22" s="28">
        <v>114.96358677074134</v>
      </c>
      <c r="F22" s="28">
        <v>110.83656236422713</v>
      </c>
      <c r="G22" s="29"/>
      <c r="H22" s="5">
        <v>19</v>
      </c>
      <c r="I22" s="5">
        <v>16</v>
      </c>
      <c r="J22" s="5">
        <v>17</v>
      </c>
      <c r="K22" s="5">
        <v>12</v>
      </c>
      <c r="L22" s="5">
        <v>16</v>
      </c>
    </row>
    <row r="23" spans="1:12" ht="15.6">
      <c r="A23" s="25" t="s">
        <v>26</v>
      </c>
      <c r="B23" s="26">
        <v>109.43477687671344</v>
      </c>
      <c r="C23" s="26">
        <v>109.72387287795922</v>
      </c>
      <c r="D23" s="26">
        <v>109.69959871868251</v>
      </c>
      <c r="E23" s="26">
        <v>112.85872098770726</v>
      </c>
      <c r="F23" s="26">
        <v>109.61480978479847</v>
      </c>
      <c r="G23" s="27"/>
      <c r="H23" s="25">
        <v>14</v>
      </c>
      <c r="I23" s="25">
        <v>15</v>
      </c>
      <c r="J23" s="25">
        <v>13</v>
      </c>
      <c r="K23" s="25">
        <v>13</v>
      </c>
      <c r="L23" s="25">
        <v>17</v>
      </c>
    </row>
    <row r="24" spans="1:12" ht="15.6">
      <c r="A24" s="5" t="s">
        <v>13</v>
      </c>
      <c r="B24" s="28">
        <v>106.62081765483576</v>
      </c>
      <c r="C24" s="28">
        <v>106.75809254394827</v>
      </c>
      <c r="D24" s="28">
        <v>99.346042691142017</v>
      </c>
      <c r="E24" s="28">
        <v>104.53584637144979</v>
      </c>
      <c r="F24" s="28">
        <v>108.9800549330095</v>
      </c>
      <c r="G24" s="29"/>
      <c r="H24" s="5">
        <v>17</v>
      </c>
      <c r="I24" s="5">
        <v>18</v>
      </c>
      <c r="J24" s="5">
        <v>24</v>
      </c>
      <c r="K24" s="5">
        <v>21</v>
      </c>
      <c r="L24" s="5">
        <v>18</v>
      </c>
    </row>
    <row r="25" spans="1:12" ht="15.6">
      <c r="A25" s="25" t="s">
        <v>31</v>
      </c>
      <c r="B25" s="26">
        <v>106.29540523847851</v>
      </c>
      <c r="C25" s="26">
        <v>106.64573042369102</v>
      </c>
      <c r="D25" s="26">
        <v>94.349536466041769</v>
      </c>
      <c r="E25" s="26">
        <v>111.53103999444448</v>
      </c>
      <c r="F25" s="26">
        <v>108.70853395198327</v>
      </c>
      <c r="G25" s="27"/>
      <c r="H25" s="25">
        <v>18</v>
      </c>
      <c r="I25" s="25">
        <v>19</v>
      </c>
      <c r="J25" s="25">
        <v>31</v>
      </c>
      <c r="K25" s="25">
        <v>15</v>
      </c>
      <c r="L25" s="25">
        <v>19</v>
      </c>
    </row>
    <row r="26" spans="1:12" ht="15.6">
      <c r="A26" s="5" t="s">
        <v>38</v>
      </c>
      <c r="B26" s="28">
        <v>106.88468337392914</v>
      </c>
      <c r="C26" s="28">
        <v>105.42347263434536</v>
      </c>
      <c r="D26" s="28">
        <v>100.08571454727836</v>
      </c>
      <c r="E26" s="28">
        <v>107.34094373793953</v>
      </c>
      <c r="F26" s="28">
        <v>107.18516489378574</v>
      </c>
      <c r="G26" s="29"/>
      <c r="H26" s="5">
        <v>16</v>
      </c>
      <c r="I26" s="5">
        <v>20</v>
      </c>
      <c r="J26" s="5">
        <v>21</v>
      </c>
      <c r="K26" s="5">
        <v>19</v>
      </c>
      <c r="L26" s="5">
        <v>20</v>
      </c>
    </row>
    <row r="27" spans="1:12" ht="15.6">
      <c r="A27" s="25" t="s">
        <v>19</v>
      </c>
      <c r="B27" s="26">
        <v>108.36120917894007</v>
      </c>
      <c r="C27" s="26">
        <v>107.82209661849267</v>
      </c>
      <c r="D27" s="26">
        <v>106.75704541778678</v>
      </c>
      <c r="E27" s="26">
        <v>111.92918792387258</v>
      </c>
      <c r="F27" s="26">
        <v>106.1897083690626</v>
      </c>
      <c r="G27" s="27"/>
      <c r="H27" s="25">
        <v>15</v>
      </c>
      <c r="I27" s="25">
        <v>17</v>
      </c>
      <c r="J27" s="25">
        <v>15</v>
      </c>
      <c r="K27" s="25">
        <v>14</v>
      </c>
      <c r="L27" s="25">
        <v>21</v>
      </c>
    </row>
    <row r="28" spans="1:12" ht="15.6">
      <c r="A28" s="5" t="s">
        <v>5</v>
      </c>
      <c r="B28" s="28">
        <v>85.033039595032378</v>
      </c>
      <c r="C28" s="28">
        <v>86.436227531839705</v>
      </c>
      <c r="D28" s="28">
        <v>75.067195685081103</v>
      </c>
      <c r="E28" s="28">
        <v>67.83185118527733</v>
      </c>
      <c r="F28" s="28">
        <v>105.40523039949194</v>
      </c>
      <c r="G28" s="29"/>
      <c r="H28" s="5">
        <v>48</v>
      </c>
      <c r="I28" s="5">
        <v>46</v>
      </c>
      <c r="J28" s="5">
        <v>50</v>
      </c>
      <c r="K28" s="5">
        <v>50</v>
      </c>
      <c r="L28" s="5">
        <v>22</v>
      </c>
    </row>
    <row r="29" spans="1:12" ht="15.6">
      <c r="A29" s="25" t="s">
        <v>27</v>
      </c>
      <c r="B29" s="26">
        <v>104.04433031989743</v>
      </c>
      <c r="C29" s="26">
        <v>104.43891138790066</v>
      </c>
      <c r="D29" s="26">
        <v>98.959259392851024</v>
      </c>
      <c r="E29" s="26">
        <v>103.88962179240826</v>
      </c>
      <c r="F29" s="26">
        <v>104.04608446372906</v>
      </c>
      <c r="G29" s="27"/>
      <c r="H29" s="25">
        <v>21</v>
      </c>
      <c r="I29" s="25">
        <v>23</v>
      </c>
      <c r="J29" s="25">
        <v>25</v>
      </c>
      <c r="K29" s="25">
        <v>24</v>
      </c>
      <c r="L29" s="25">
        <v>23</v>
      </c>
    </row>
    <row r="30" spans="1:12" ht="15.6">
      <c r="A30" s="5" t="s">
        <v>30</v>
      </c>
      <c r="B30" s="28">
        <v>102.38897491483431</v>
      </c>
      <c r="C30" s="28">
        <v>102.00292975922473</v>
      </c>
      <c r="D30" s="28">
        <v>93.819052826585491</v>
      </c>
      <c r="E30" s="28">
        <v>94.416209597513046</v>
      </c>
      <c r="F30" s="28">
        <v>102.40259092028055</v>
      </c>
      <c r="G30" s="29"/>
      <c r="H30" s="5">
        <v>26</v>
      </c>
      <c r="I30" s="5">
        <v>26</v>
      </c>
      <c r="J30" s="5">
        <v>32</v>
      </c>
      <c r="K30" s="5">
        <v>36</v>
      </c>
      <c r="L30" s="5">
        <v>24</v>
      </c>
    </row>
    <row r="31" spans="1:12" ht="15.6">
      <c r="A31" s="25" t="s">
        <v>46</v>
      </c>
      <c r="B31" s="26">
        <v>93.680534859145936</v>
      </c>
      <c r="C31" s="26">
        <v>97.349490356352447</v>
      </c>
      <c r="D31" s="26">
        <v>96.27635351594104</v>
      </c>
      <c r="E31" s="26">
        <v>101.20913702942083</v>
      </c>
      <c r="F31" s="26">
        <v>102.34641807874921</v>
      </c>
      <c r="G31" s="27"/>
      <c r="H31" s="25">
        <v>38</v>
      </c>
      <c r="I31" s="25">
        <v>33</v>
      </c>
      <c r="J31" s="25">
        <v>29</v>
      </c>
      <c r="K31" s="25">
        <v>27</v>
      </c>
      <c r="L31" s="25">
        <v>25</v>
      </c>
    </row>
    <row r="32" spans="1:12" ht="15.6">
      <c r="A32" s="5" t="s">
        <v>40</v>
      </c>
      <c r="B32" s="28">
        <v>97.267893938260201</v>
      </c>
      <c r="C32" s="28">
        <v>97.905393482178539</v>
      </c>
      <c r="D32" s="28">
        <v>92.816969010686364</v>
      </c>
      <c r="E32" s="28">
        <v>99.677993128881297</v>
      </c>
      <c r="F32" s="28">
        <v>101.64982071000422</v>
      </c>
      <c r="G32" s="29"/>
      <c r="H32" s="5">
        <v>32</v>
      </c>
      <c r="I32" s="5">
        <v>32</v>
      </c>
      <c r="J32" s="5">
        <v>33</v>
      </c>
      <c r="K32" s="5">
        <v>29</v>
      </c>
      <c r="L32" s="5">
        <v>26</v>
      </c>
    </row>
    <row r="33" spans="1:12" ht="15.6">
      <c r="A33" s="25" t="s">
        <v>22</v>
      </c>
      <c r="B33" s="26">
        <v>102.64938680213464</v>
      </c>
      <c r="C33" s="26">
        <v>105.33269953483718</v>
      </c>
      <c r="D33" s="26">
        <v>100.82824758744258</v>
      </c>
      <c r="E33" s="26">
        <v>104.3515521292954</v>
      </c>
      <c r="F33" s="26">
        <v>101.54550932379266</v>
      </c>
      <c r="G33" s="27"/>
      <c r="H33" s="25">
        <v>25</v>
      </c>
      <c r="I33" s="25">
        <v>21</v>
      </c>
      <c r="J33" s="25">
        <v>19</v>
      </c>
      <c r="K33" s="25">
        <v>23</v>
      </c>
      <c r="L33" s="25">
        <v>27</v>
      </c>
    </row>
    <row r="34" spans="1:12" ht="15.6">
      <c r="A34" s="30" t="s">
        <v>35</v>
      </c>
      <c r="B34" s="31">
        <v>102.8086115647307</v>
      </c>
      <c r="C34" s="31">
        <v>100.96679164197718</v>
      </c>
      <c r="D34" s="31">
        <v>98.099576697247485</v>
      </c>
      <c r="E34" s="31">
        <v>98.858439238964593</v>
      </c>
      <c r="F34" s="31">
        <v>101.25873042877363</v>
      </c>
      <c r="G34" s="32"/>
      <c r="H34" s="30">
        <v>23</v>
      </c>
      <c r="I34" s="30">
        <v>28</v>
      </c>
      <c r="J34" s="30">
        <v>26</v>
      </c>
      <c r="K34" s="30">
        <v>31</v>
      </c>
      <c r="L34" s="30">
        <v>28</v>
      </c>
    </row>
    <row r="35" spans="1:12" ht="15.6">
      <c r="A35" s="25" t="s">
        <v>29</v>
      </c>
      <c r="B35" s="26">
        <v>99.061741543862098</v>
      </c>
      <c r="C35" s="26">
        <v>101.94940809742199</v>
      </c>
      <c r="D35" s="26">
        <v>99.679075343990391</v>
      </c>
      <c r="E35" s="26">
        <v>99.292055548274746</v>
      </c>
      <c r="F35" s="26">
        <v>101.02794158420636</v>
      </c>
      <c r="G35" s="27"/>
      <c r="H35" s="25">
        <v>31</v>
      </c>
      <c r="I35" s="25">
        <v>27</v>
      </c>
      <c r="J35" s="25">
        <v>22</v>
      </c>
      <c r="K35" s="25">
        <v>30</v>
      </c>
      <c r="L35" s="25">
        <v>29</v>
      </c>
    </row>
    <row r="36" spans="1:12" ht="15.6">
      <c r="A36" s="5" t="s">
        <v>37</v>
      </c>
      <c r="B36" s="28">
        <v>101.12545198588546</v>
      </c>
      <c r="C36" s="28">
        <v>102.84642151815621</v>
      </c>
      <c r="D36" s="28">
        <v>97.838030777602157</v>
      </c>
      <c r="E36" s="28">
        <v>104.52846596233307</v>
      </c>
      <c r="F36" s="28">
        <v>100.94866452950387</v>
      </c>
      <c r="G36" s="29"/>
      <c r="H36" s="5">
        <v>28</v>
      </c>
      <c r="I36" s="5">
        <v>25</v>
      </c>
      <c r="J36" s="5">
        <v>28</v>
      </c>
      <c r="K36" s="5">
        <v>22</v>
      </c>
      <c r="L36" s="5">
        <v>30</v>
      </c>
    </row>
    <row r="37" spans="1:12" ht="15.6">
      <c r="A37" s="25" t="s">
        <v>24</v>
      </c>
      <c r="B37" s="26">
        <v>101.64541362273008</v>
      </c>
      <c r="C37" s="26">
        <v>100.44043302825136</v>
      </c>
      <c r="D37" s="26">
        <v>99.673624831424092</v>
      </c>
      <c r="E37" s="26">
        <v>103.76070970527314</v>
      </c>
      <c r="F37" s="26">
        <v>100.37740718222757</v>
      </c>
      <c r="G37" s="27"/>
      <c r="H37" s="25">
        <v>27</v>
      </c>
      <c r="I37" s="25">
        <v>29</v>
      </c>
      <c r="J37" s="25">
        <v>22</v>
      </c>
      <c r="K37" s="25">
        <v>25</v>
      </c>
      <c r="L37" s="25">
        <v>31</v>
      </c>
    </row>
    <row r="38" spans="1:12" ht="15.6">
      <c r="A38" s="5" t="s">
        <v>25</v>
      </c>
      <c r="B38" s="28">
        <v>101.08221775634254</v>
      </c>
      <c r="C38" s="28">
        <v>99.695376011291984</v>
      </c>
      <c r="D38" s="28">
        <v>98.084776384082147</v>
      </c>
      <c r="E38" s="28">
        <v>100.09958876806539</v>
      </c>
      <c r="F38" s="28">
        <v>100.18238394072641</v>
      </c>
      <c r="G38" s="29"/>
      <c r="H38" s="5">
        <v>29</v>
      </c>
      <c r="I38" s="5">
        <v>31</v>
      </c>
      <c r="J38" s="5">
        <v>27</v>
      </c>
      <c r="K38" s="5">
        <v>28</v>
      </c>
      <c r="L38" s="5">
        <v>32</v>
      </c>
    </row>
    <row r="39" spans="1:12" ht="15.6">
      <c r="A39" s="25" t="s">
        <v>32</v>
      </c>
      <c r="B39" s="26">
        <v>94.132986690498356</v>
      </c>
      <c r="C39" s="26">
        <v>95.372497616777878</v>
      </c>
      <c r="D39" s="26">
        <v>90.839211132545458</v>
      </c>
      <c r="E39" s="26">
        <v>97.240056402937086</v>
      </c>
      <c r="F39" s="26">
        <v>99.760613843664188</v>
      </c>
      <c r="G39" s="27"/>
      <c r="H39" s="25">
        <v>35</v>
      </c>
      <c r="I39" s="25">
        <v>35</v>
      </c>
      <c r="J39" s="25">
        <v>34</v>
      </c>
      <c r="K39" s="25">
        <v>32</v>
      </c>
      <c r="L39" s="25">
        <v>33</v>
      </c>
    </row>
    <row r="40" spans="1:12" ht="15.6">
      <c r="A40" s="5" t="s">
        <v>33</v>
      </c>
      <c r="B40" s="28">
        <v>100.17890451397336</v>
      </c>
      <c r="C40" s="28">
        <v>100.1172753682164</v>
      </c>
      <c r="D40" s="28">
        <v>94.67002161639563</v>
      </c>
      <c r="E40" s="28">
        <v>95.452244210201371</v>
      </c>
      <c r="F40" s="28">
        <v>99.6608649181331</v>
      </c>
      <c r="G40" s="29"/>
      <c r="H40" s="5">
        <v>30</v>
      </c>
      <c r="I40" s="5">
        <v>30</v>
      </c>
      <c r="J40" s="5">
        <v>30</v>
      </c>
      <c r="K40" s="5">
        <v>34</v>
      </c>
      <c r="L40" s="5">
        <v>34</v>
      </c>
    </row>
    <row r="41" spans="1:12" ht="15.6">
      <c r="A41" s="25" t="s">
        <v>18</v>
      </c>
      <c r="B41" s="26">
        <v>102.73552510022891</v>
      </c>
      <c r="C41" s="26">
        <v>102.93541011254176</v>
      </c>
      <c r="D41" s="26">
        <v>101.06497858448444</v>
      </c>
      <c r="E41" s="26">
        <v>102.63251989790783</v>
      </c>
      <c r="F41" s="26">
        <v>98.662094221252161</v>
      </c>
      <c r="G41" s="27"/>
      <c r="H41" s="25">
        <v>24</v>
      </c>
      <c r="I41" s="25">
        <v>24</v>
      </c>
      <c r="J41" s="25">
        <v>18</v>
      </c>
      <c r="K41" s="25">
        <v>26</v>
      </c>
      <c r="L41" s="25">
        <v>35</v>
      </c>
    </row>
    <row r="42" spans="1:12" ht="15.6">
      <c r="A42" s="5" t="s">
        <v>42</v>
      </c>
      <c r="B42" s="28">
        <v>89.699388176869746</v>
      </c>
      <c r="C42" s="28">
        <v>90.673554540035767</v>
      </c>
      <c r="D42" s="28">
        <v>88.944828528021034</v>
      </c>
      <c r="E42" s="28">
        <v>91.839898487257173</v>
      </c>
      <c r="F42" s="28">
        <v>95.789720430792116</v>
      </c>
      <c r="G42" s="29"/>
      <c r="H42" s="5">
        <v>41</v>
      </c>
      <c r="I42" s="5">
        <v>42</v>
      </c>
      <c r="J42" s="5">
        <v>38</v>
      </c>
      <c r="K42" s="5">
        <v>39</v>
      </c>
      <c r="L42" s="5">
        <v>36</v>
      </c>
    </row>
    <row r="43" spans="1:12" ht="15.6">
      <c r="A43" s="25" t="s">
        <v>43</v>
      </c>
      <c r="B43" s="26">
        <v>87.565114923785131</v>
      </c>
      <c r="C43" s="26">
        <v>89.042416023197475</v>
      </c>
      <c r="D43" s="26">
        <v>84.963574826237277</v>
      </c>
      <c r="E43" s="26">
        <v>89.435354343154458</v>
      </c>
      <c r="F43" s="26">
        <v>94.444882491492649</v>
      </c>
      <c r="G43" s="27"/>
      <c r="H43" s="25">
        <v>44</v>
      </c>
      <c r="I43" s="25">
        <v>43</v>
      </c>
      <c r="J43" s="25">
        <v>44</v>
      </c>
      <c r="K43" s="25">
        <v>43</v>
      </c>
      <c r="L43" s="25">
        <v>37</v>
      </c>
    </row>
    <row r="44" spans="1:12" ht="15.6">
      <c r="A44" s="5" t="s">
        <v>44</v>
      </c>
      <c r="B44" s="28">
        <v>94.091428043753837</v>
      </c>
      <c r="C44" s="28">
        <v>91.421946540946252</v>
      </c>
      <c r="D44" s="28">
        <v>90.693307829254366</v>
      </c>
      <c r="E44" s="28">
        <v>95.276652656545664</v>
      </c>
      <c r="F44" s="28">
        <v>94.329282909104691</v>
      </c>
      <c r="G44" s="29"/>
      <c r="H44" s="5">
        <v>36</v>
      </c>
      <c r="I44" s="5">
        <v>41</v>
      </c>
      <c r="J44" s="5">
        <v>35</v>
      </c>
      <c r="K44" s="5">
        <v>35</v>
      </c>
      <c r="L44" s="5">
        <v>38</v>
      </c>
    </row>
    <row r="45" spans="1:12" ht="15.6">
      <c r="A45" s="25" t="s">
        <v>34</v>
      </c>
      <c r="B45" s="26">
        <v>94.031671052517495</v>
      </c>
      <c r="C45" s="26">
        <v>93.994089537941036</v>
      </c>
      <c r="D45" s="26">
        <v>87.980072059255107</v>
      </c>
      <c r="E45" s="26">
        <v>95.474527669837869</v>
      </c>
      <c r="F45" s="26">
        <v>94.205948738243265</v>
      </c>
      <c r="G45" s="27"/>
      <c r="H45" s="25">
        <v>37</v>
      </c>
      <c r="I45" s="25">
        <v>38</v>
      </c>
      <c r="J45" s="25">
        <v>40</v>
      </c>
      <c r="K45" s="25">
        <v>33</v>
      </c>
      <c r="L45" s="25">
        <v>39</v>
      </c>
    </row>
    <row r="46" spans="1:12" ht="15.6">
      <c r="A46" s="5" t="s">
        <v>47</v>
      </c>
      <c r="B46" s="28">
        <v>86.460539755248178</v>
      </c>
      <c r="C46" s="28">
        <v>88.612198321422909</v>
      </c>
      <c r="D46" s="28">
        <v>89.339722000931431</v>
      </c>
      <c r="E46" s="28">
        <v>92.671950425644965</v>
      </c>
      <c r="F46" s="28">
        <v>93.757399188266106</v>
      </c>
      <c r="G46" s="29"/>
      <c r="H46" s="5">
        <v>47</v>
      </c>
      <c r="I46" s="5">
        <v>44</v>
      </c>
      <c r="J46" s="5">
        <v>37</v>
      </c>
      <c r="K46" s="5">
        <v>38</v>
      </c>
      <c r="L46" s="5">
        <v>40</v>
      </c>
    </row>
    <row r="47" spans="1:12" ht="15.6">
      <c r="A47" s="25" t="s">
        <v>36</v>
      </c>
      <c r="B47" s="26">
        <v>95.98074543828595</v>
      </c>
      <c r="C47" s="26">
        <v>94.02986031446116</v>
      </c>
      <c r="D47" s="26">
        <v>87.478938926820419</v>
      </c>
      <c r="E47" s="26">
        <v>93.985689895322295</v>
      </c>
      <c r="F47" s="26">
        <v>92.861405563366716</v>
      </c>
      <c r="G47" s="27"/>
      <c r="H47" s="25">
        <v>33</v>
      </c>
      <c r="I47" s="25">
        <v>37</v>
      </c>
      <c r="J47" s="25">
        <v>41</v>
      </c>
      <c r="K47" s="25">
        <v>37</v>
      </c>
      <c r="L47" s="25">
        <v>41</v>
      </c>
    </row>
    <row r="48" spans="1:12" ht="15.6">
      <c r="A48" s="5" t="s">
        <v>49</v>
      </c>
      <c r="B48" s="28">
        <v>87.16560442895566</v>
      </c>
      <c r="C48" s="28">
        <v>92.5044463124364</v>
      </c>
      <c r="D48" s="28">
        <v>86.477984938517636</v>
      </c>
      <c r="E48" s="28">
        <v>89.919298648944334</v>
      </c>
      <c r="F48" s="28">
        <v>92.851498702107008</v>
      </c>
      <c r="G48" s="29"/>
      <c r="H48" s="5">
        <v>46</v>
      </c>
      <c r="I48" s="5">
        <v>40</v>
      </c>
      <c r="J48" s="5">
        <v>43</v>
      </c>
      <c r="K48" s="5">
        <v>42</v>
      </c>
      <c r="L48" s="5">
        <v>42</v>
      </c>
    </row>
    <row r="49" spans="1:12" ht="15.6">
      <c r="A49" s="25" t="s">
        <v>41</v>
      </c>
      <c r="B49" s="26">
        <v>92.041522363306385</v>
      </c>
      <c r="C49" s="26">
        <v>95.168351513191894</v>
      </c>
      <c r="D49" s="26">
        <v>88.446535759651681</v>
      </c>
      <c r="E49" s="26">
        <v>90.361493040775684</v>
      </c>
      <c r="F49" s="26">
        <v>92.49461935333774</v>
      </c>
      <c r="G49" s="27"/>
      <c r="H49" s="25">
        <v>39</v>
      </c>
      <c r="I49" s="25">
        <v>35</v>
      </c>
      <c r="J49" s="25">
        <v>39</v>
      </c>
      <c r="K49" s="25">
        <v>40</v>
      </c>
      <c r="L49" s="25">
        <v>43</v>
      </c>
    </row>
    <row r="50" spans="1:12" ht="15.6">
      <c r="A50" s="5" t="s">
        <v>39</v>
      </c>
      <c r="B50" s="28">
        <v>94.250572075687984</v>
      </c>
      <c r="C50" s="28">
        <v>93.889309107086277</v>
      </c>
      <c r="D50" s="28">
        <v>90.133381101225623</v>
      </c>
      <c r="E50" s="28">
        <v>90.015207372639111</v>
      </c>
      <c r="F50" s="28">
        <v>91.685093502598519</v>
      </c>
      <c r="G50" s="29"/>
      <c r="H50" s="5">
        <v>34</v>
      </c>
      <c r="I50" s="5">
        <v>39</v>
      </c>
      <c r="J50" s="5">
        <v>36</v>
      </c>
      <c r="K50" s="5">
        <v>41</v>
      </c>
      <c r="L50" s="5">
        <v>44</v>
      </c>
    </row>
    <row r="51" spans="1:12" ht="15.6">
      <c r="A51" s="25" t="s">
        <v>15</v>
      </c>
      <c r="B51" s="26">
        <v>88.798426466876393</v>
      </c>
      <c r="C51" s="26">
        <v>95.092225762082236</v>
      </c>
      <c r="D51" s="26">
        <v>87.337564549934541</v>
      </c>
      <c r="E51" s="26">
        <v>80.408634348581103</v>
      </c>
      <c r="F51" s="26">
        <v>88.450553217560014</v>
      </c>
      <c r="G51" s="27"/>
      <c r="H51" s="25">
        <v>43</v>
      </c>
      <c r="I51" s="25">
        <v>36</v>
      </c>
      <c r="J51" s="25">
        <v>42</v>
      </c>
      <c r="K51" s="25">
        <v>47</v>
      </c>
      <c r="L51" s="25">
        <v>45</v>
      </c>
    </row>
    <row r="52" spans="1:12" ht="15.6">
      <c r="A52" s="5" t="s">
        <v>45</v>
      </c>
      <c r="B52" s="28">
        <v>88.89514059396393</v>
      </c>
      <c r="C52" s="28">
        <v>88.480909298413096</v>
      </c>
      <c r="D52" s="28">
        <v>82.075654508454875</v>
      </c>
      <c r="E52" s="28">
        <v>89.152133913116643</v>
      </c>
      <c r="F52" s="28">
        <v>87.978023525049011</v>
      </c>
      <c r="G52" s="29"/>
      <c r="H52" s="5">
        <v>42</v>
      </c>
      <c r="I52" s="5">
        <v>45</v>
      </c>
      <c r="J52" s="5">
        <v>46</v>
      </c>
      <c r="K52" s="5">
        <v>44</v>
      </c>
      <c r="L52" s="5">
        <v>46</v>
      </c>
    </row>
    <row r="53" spans="1:12" ht="15.6">
      <c r="A53" s="25" t="s">
        <v>52</v>
      </c>
      <c r="B53" s="26">
        <v>79.750393992536772</v>
      </c>
      <c r="C53" s="26">
        <v>79.637060312831593</v>
      </c>
      <c r="D53" s="26">
        <v>76.72164481996704</v>
      </c>
      <c r="E53" s="26">
        <v>82.429393822096628</v>
      </c>
      <c r="F53" s="26">
        <v>82.858912930783916</v>
      </c>
      <c r="G53" s="27"/>
      <c r="H53" s="25">
        <v>50</v>
      </c>
      <c r="I53" s="25">
        <v>49</v>
      </c>
      <c r="J53" s="25">
        <v>48</v>
      </c>
      <c r="K53" s="25">
        <v>45</v>
      </c>
      <c r="L53" s="25">
        <v>47</v>
      </c>
    </row>
    <row r="54" spans="1:12" ht="15.6">
      <c r="A54" s="5" t="s">
        <v>48</v>
      </c>
      <c r="B54" s="28">
        <v>91.923227520626483</v>
      </c>
      <c r="C54" s="28">
        <v>84.968592789395018</v>
      </c>
      <c r="D54" s="28">
        <v>80.052595993674345</v>
      </c>
      <c r="E54" s="28">
        <v>80.428883335355948</v>
      </c>
      <c r="F54" s="28">
        <v>81.008074652633425</v>
      </c>
      <c r="G54" s="29"/>
      <c r="H54" s="5">
        <v>40</v>
      </c>
      <c r="I54" s="5">
        <v>48</v>
      </c>
      <c r="J54" s="5">
        <v>47</v>
      </c>
      <c r="K54" s="5">
        <v>46</v>
      </c>
      <c r="L54" s="5">
        <v>48</v>
      </c>
    </row>
    <row r="55" spans="1:12" ht="15.6">
      <c r="A55" s="25" t="s">
        <v>51</v>
      </c>
      <c r="B55" s="26">
        <v>82.823272788130424</v>
      </c>
      <c r="C55" s="26">
        <v>79.603544714680893</v>
      </c>
      <c r="D55" s="26">
        <v>76.380421748173305</v>
      </c>
      <c r="E55" s="26">
        <v>78.122780573479616</v>
      </c>
      <c r="F55" s="26">
        <v>79.941940833521798</v>
      </c>
      <c r="G55" s="27"/>
      <c r="H55" s="25">
        <v>49</v>
      </c>
      <c r="I55" s="25">
        <v>50</v>
      </c>
      <c r="J55" s="25">
        <v>49</v>
      </c>
      <c r="K55" s="25">
        <v>49</v>
      </c>
      <c r="L55" s="25">
        <v>49</v>
      </c>
    </row>
    <row r="56" spans="1:12" ht="15.6">
      <c r="A56" s="5" t="s">
        <v>50</v>
      </c>
      <c r="B56" s="28">
        <v>87.564138052957361</v>
      </c>
      <c r="C56" s="28">
        <v>85.37218678008152</v>
      </c>
      <c r="D56" s="28">
        <v>82.588660751091993</v>
      </c>
      <c r="E56" s="28">
        <v>79.467019939845002</v>
      </c>
      <c r="F56" s="28">
        <v>76.534404612693223</v>
      </c>
      <c r="G56" s="29"/>
      <c r="H56" s="5">
        <v>45</v>
      </c>
      <c r="I56" s="5">
        <v>47</v>
      </c>
      <c r="J56" s="5">
        <v>45</v>
      </c>
      <c r="K56" s="5">
        <v>48</v>
      </c>
      <c r="L56" s="5">
        <v>50</v>
      </c>
    </row>
    <row r="57" spans="1:12" ht="15.6">
      <c r="A57" s="25"/>
      <c r="B57" s="26"/>
      <c r="C57" s="26"/>
      <c r="D57" s="26"/>
      <c r="E57" s="26"/>
      <c r="F57" s="26"/>
      <c r="G57" s="27"/>
      <c r="H57" s="25"/>
      <c r="I57" s="25"/>
      <c r="J57" s="25"/>
      <c r="K57" s="25"/>
      <c r="L57" s="25"/>
    </row>
    <row r="58" spans="1:12" ht="15.6">
      <c r="A58" s="5" t="s">
        <v>53</v>
      </c>
      <c r="B58" s="28">
        <f>AVERAGE(B7:B56)</f>
        <v>103.60054275823244</v>
      </c>
      <c r="C58" s="28">
        <f>AVERAGE(C7:C56)</f>
        <v>104.82661919945946</v>
      </c>
      <c r="D58" s="28">
        <f>AVERAGE(D7:D56)</f>
        <v>100.00521983169637</v>
      </c>
      <c r="E58" s="28">
        <f>AVERAGE(E7:E56)</f>
        <v>103.56747814989539</v>
      </c>
      <c r="F58" s="28">
        <f>AVERAGE(F7:F56)</f>
        <v>107.30160084647963</v>
      </c>
      <c r="G58" s="29"/>
      <c r="H58" s="5"/>
      <c r="I58" s="5"/>
      <c r="J58" s="5"/>
      <c r="K58" s="5"/>
      <c r="L58" s="5"/>
    </row>
    <row r="59" spans="1:12" ht="15" customHeight="1">
      <c r="A59" s="33"/>
      <c r="B59" s="34"/>
      <c r="C59" s="35"/>
      <c r="D59" s="36"/>
      <c r="E59" s="36"/>
      <c r="F59" s="36"/>
      <c r="G59" s="34"/>
      <c r="H59" s="37"/>
      <c r="I59" s="37"/>
      <c r="J59" s="33"/>
      <c r="K59" s="5"/>
      <c r="L59" s="5"/>
    </row>
    <row r="60" spans="1:12" ht="15" customHeight="1">
      <c r="A60" s="5"/>
      <c r="B60" s="38"/>
      <c r="C60" s="39"/>
      <c r="D60" s="40"/>
      <c r="E60" s="40"/>
      <c r="F60" s="40"/>
      <c r="G60" s="38"/>
      <c r="H60" s="41"/>
      <c r="I60" s="41"/>
      <c r="J60" s="5"/>
      <c r="K60" s="5"/>
      <c r="L60" s="5"/>
    </row>
    <row r="61" spans="1:12" ht="15" customHeight="1">
      <c r="A61" s="42" t="s">
        <v>192</v>
      </c>
      <c r="B61" s="38"/>
      <c r="C61" s="39"/>
      <c r="D61" s="40"/>
      <c r="E61" s="40"/>
      <c r="F61" s="40"/>
      <c r="G61" s="38"/>
      <c r="H61" s="41"/>
      <c r="I61" s="41"/>
      <c r="J61" s="5"/>
      <c r="K61" s="5"/>
      <c r="L61" s="5"/>
    </row>
  </sheetData>
  <sortState xmlns:xlrd2="http://schemas.microsoft.com/office/spreadsheetml/2017/richdata2" ref="A7:L56">
    <sortCondition ref="L7:L56"/>
  </sortState>
  <mergeCells count="4">
    <mergeCell ref="A2:L2"/>
    <mergeCell ref="A4:L4"/>
    <mergeCell ref="B5:F5"/>
    <mergeCell ref="H5:L5"/>
  </mergeCells>
  <printOptions horizontalCentered="1"/>
  <pageMargins left="0.6" right="0.5" top="0.75" bottom="0.75" header="0.5" footer="0.5"/>
  <pageSetup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DDEBF7"/>
  </sheetPr>
  <dimension ref="A1:T65"/>
  <sheetViews>
    <sheetView zoomScaleNormal="100" zoomScaleSheetLayoutView="100" workbookViewId="0"/>
  </sheetViews>
  <sheetFormatPr defaultColWidth="9.109375" defaultRowHeight="12"/>
  <cols>
    <col min="1" max="1" width="18.109375" style="115" customWidth="1"/>
    <col min="2" max="2" width="16.109375" style="274" customWidth="1"/>
    <col min="3" max="3" width="19.44140625" style="115" customWidth="1"/>
    <col min="4" max="4" width="18.109375" style="115" customWidth="1"/>
    <col min="5" max="5" width="16.109375" style="274" customWidth="1"/>
    <col min="6" max="6" width="3.6640625" style="115" customWidth="1"/>
    <col min="7" max="7" width="3" style="115" customWidth="1"/>
    <col min="8" max="16384" width="9.109375" style="115"/>
  </cols>
  <sheetData>
    <row r="1" spans="1:5" ht="18">
      <c r="A1" s="16" t="s">
        <v>158</v>
      </c>
      <c r="B1" s="16"/>
      <c r="C1" s="16"/>
      <c r="D1" s="16"/>
      <c r="E1" s="16"/>
    </row>
    <row r="2" spans="1:5" s="49" customFormat="1" ht="18">
      <c r="A2" s="291" t="s">
        <v>221</v>
      </c>
      <c r="B2" s="291"/>
      <c r="C2" s="291"/>
      <c r="D2" s="291"/>
      <c r="E2" s="291"/>
    </row>
    <row r="3" spans="1:5" s="49" customFormat="1" ht="18">
      <c r="A3" s="260"/>
      <c r="B3" s="260"/>
      <c r="C3" s="260"/>
      <c r="D3" s="260"/>
      <c r="E3" s="260"/>
    </row>
    <row r="4" spans="1:5" s="49" customFormat="1" ht="18">
      <c r="A4" s="292" t="str">
        <f>"As of January 1, "&amp;(('Table 1'!F6)+2)</f>
        <v>As of January 1, 2024</v>
      </c>
      <c r="B4" s="292"/>
      <c r="C4" s="292"/>
      <c r="D4" s="292"/>
      <c r="E4" s="292"/>
    </row>
    <row r="5" spans="1:5" ht="15.6" customHeight="1">
      <c r="A5" s="330" t="s">
        <v>102</v>
      </c>
      <c r="B5" s="331"/>
      <c r="C5" s="50"/>
      <c r="D5" s="331" t="s">
        <v>103</v>
      </c>
      <c r="E5" s="332"/>
    </row>
    <row r="6" spans="1:5" ht="13.65" customHeight="1">
      <c r="A6" s="261" t="s">
        <v>104</v>
      </c>
      <c r="B6" s="262" t="s">
        <v>105</v>
      </c>
      <c r="C6" s="53"/>
      <c r="D6" s="53" t="s">
        <v>104</v>
      </c>
      <c r="E6" s="263" t="s">
        <v>106</v>
      </c>
    </row>
    <row r="7" spans="1:5" ht="14.4">
      <c r="A7" s="79" t="s">
        <v>258</v>
      </c>
      <c r="B7" s="264">
        <v>0.67500000000000004</v>
      </c>
      <c r="C7" s="79"/>
      <c r="D7" s="79" t="s">
        <v>258</v>
      </c>
      <c r="E7" s="264">
        <v>30.2</v>
      </c>
    </row>
    <row r="8" spans="1:5" ht="14.4">
      <c r="A8" s="7" t="s">
        <v>111</v>
      </c>
      <c r="B8" s="265">
        <v>2</v>
      </c>
      <c r="C8" s="7"/>
      <c r="D8" s="7" t="s">
        <v>111</v>
      </c>
      <c r="E8" s="265">
        <v>8.9499999999999993</v>
      </c>
    </row>
    <row r="9" spans="1:5" ht="14.4">
      <c r="A9" s="79" t="s">
        <v>112</v>
      </c>
      <c r="B9" s="264">
        <v>2</v>
      </c>
      <c r="C9" s="79"/>
      <c r="D9" s="79" t="s">
        <v>112</v>
      </c>
      <c r="E9" s="264">
        <v>19</v>
      </c>
    </row>
    <row r="10" spans="1:5" ht="14.4">
      <c r="A10" s="7" t="s">
        <v>127</v>
      </c>
      <c r="B10" s="265">
        <v>1.1499999999999999</v>
      </c>
      <c r="C10" s="7"/>
      <c r="D10" s="7" t="s">
        <v>127</v>
      </c>
      <c r="E10" s="265">
        <v>24.9</v>
      </c>
    </row>
    <row r="11" spans="1:5" ht="14.4">
      <c r="A11" s="79" t="s">
        <v>178</v>
      </c>
      <c r="B11" s="264">
        <v>2.87</v>
      </c>
      <c r="C11" s="79"/>
      <c r="D11" s="79" t="s">
        <v>178</v>
      </c>
      <c r="E11" s="264">
        <v>68.099999999999994</v>
      </c>
    </row>
    <row r="12" spans="1:5" ht="14.4">
      <c r="A12" s="7" t="s">
        <v>125</v>
      </c>
      <c r="B12" s="265">
        <v>2.2400000000000002</v>
      </c>
      <c r="C12" s="7"/>
      <c r="D12" s="7" t="s">
        <v>125</v>
      </c>
      <c r="E12" s="265">
        <v>29.24</v>
      </c>
    </row>
    <row r="13" spans="1:5" ht="14.4">
      <c r="A13" s="79" t="s">
        <v>164</v>
      </c>
      <c r="B13" s="264">
        <v>4.3499999999999996</v>
      </c>
      <c r="C13" s="79"/>
      <c r="D13" s="79" t="s">
        <v>164</v>
      </c>
      <c r="E13" s="264">
        <v>25</v>
      </c>
    </row>
    <row r="14" spans="1:5" ht="14.4">
      <c r="A14" s="7" t="s">
        <v>28</v>
      </c>
      <c r="B14" s="265">
        <v>2.1</v>
      </c>
      <c r="C14" s="7"/>
      <c r="D14" s="7" t="s">
        <v>28</v>
      </c>
      <c r="E14" s="265">
        <v>23</v>
      </c>
    </row>
    <row r="15" spans="1:5" ht="14.4">
      <c r="A15" s="79" t="s">
        <v>259</v>
      </c>
      <c r="B15" s="264">
        <v>1.339</v>
      </c>
      <c r="C15" s="79"/>
      <c r="D15" s="79" t="s">
        <v>259</v>
      </c>
      <c r="E15" s="264">
        <v>38.6</v>
      </c>
    </row>
    <row r="16" spans="1:5" ht="14.4">
      <c r="A16" s="7" t="s">
        <v>138</v>
      </c>
      <c r="B16" s="265">
        <v>0.37</v>
      </c>
      <c r="C16" s="7"/>
      <c r="D16" s="7" t="s">
        <v>138</v>
      </c>
      <c r="E16" s="265">
        <v>33.049999999999997</v>
      </c>
    </row>
    <row r="17" spans="1:5" ht="14.4">
      <c r="A17" s="79" t="s">
        <v>93</v>
      </c>
      <c r="B17" s="264">
        <v>3.2</v>
      </c>
      <c r="C17" s="79"/>
      <c r="D17" s="79" t="s">
        <v>93</v>
      </c>
      <c r="E17" s="264">
        <v>18.5</v>
      </c>
    </row>
    <row r="18" spans="1:5" ht="14.4">
      <c r="A18" s="7" t="s">
        <v>134</v>
      </c>
      <c r="B18" s="265">
        <v>0.56999999999999995</v>
      </c>
      <c r="C18" s="7"/>
      <c r="D18" s="7" t="s">
        <v>134</v>
      </c>
      <c r="E18" s="265">
        <v>33</v>
      </c>
    </row>
    <row r="19" spans="1:5" ht="14.4">
      <c r="A19" s="79" t="s">
        <v>260</v>
      </c>
      <c r="B19" s="264">
        <v>2.98</v>
      </c>
      <c r="C19" s="79"/>
      <c r="D19" s="79" t="s">
        <v>260</v>
      </c>
      <c r="E19" s="264">
        <v>66.5</v>
      </c>
    </row>
    <row r="20" spans="1:5" ht="14.4">
      <c r="A20" s="7" t="s">
        <v>129</v>
      </c>
      <c r="B20" s="265">
        <v>0.995</v>
      </c>
      <c r="C20" s="7"/>
      <c r="D20" s="7" t="s">
        <v>129</v>
      </c>
      <c r="E20" s="265">
        <v>51.7</v>
      </c>
    </row>
    <row r="21" spans="1:5" ht="14.4">
      <c r="A21" s="79" t="s">
        <v>124</v>
      </c>
      <c r="B21" s="264">
        <v>1.36</v>
      </c>
      <c r="C21" s="79"/>
      <c r="D21" s="79" t="s">
        <v>124</v>
      </c>
      <c r="E21" s="264">
        <v>30</v>
      </c>
    </row>
    <row r="22" spans="1:5" ht="14.4">
      <c r="A22" s="7" t="s">
        <v>38</v>
      </c>
      <c r="B22" s="265">
        <v>1.29</v>
      </c>
      <c r="C22" s="7"/>
      <c r="D22" s="7" t="s">
        <v>38</v>
      </c>
      <c r="E22" s="265">
        <v>25.03</v>
      </c>
    </row>
    <row r="23" spans="1:5" ht="14.4">
      <c r="A23" s="79" t="s">
        <v>132</v>
      </c>
      <c r="B23" s="264">
        <v>1.1000000000000001</v>
      </c>
      <c r="C23" s="79"/>
      <c r="D23" s="79" t="s">
        <v>132</v>
      </c>
      <c r="E23" s="264">
        <v>30.1</v>
      </c>
    </row>
    <row r="24" spans="1:5" ht="14.4">
      <c r="A24" s="7" t="s">
        <v>33</v>
      </c>
      <c r="B24" s="265">
        <v>1.08</v>
      </c>
      <c r="C24" s="7"/>
      <c r="D24" s="7" t="s">
        <v>33</v>
      </c>
      <c r="E24" s="265">
        <v>20.93</v>
      </c>
    </row>
    <row r="25" spans="1:5" ht="14.4">
      <c r="A25" s="79" t="s">
        <v>113</v>
      </c>
      <c r="B25" s="264">
        <v>2</v>
      </c>
      <c r="C25" s="79"/>
      <c r="D25" s="79" t="s">
        <v>113</v>
      </c>
      <c r="E25" s="264">
        <v>31.4</v>
      </c>
    </row>
    <row r="26" spans="1:5" ht="14.4">
      <c r="A26" s="7" t="s">
        <v>114</v>
      </c>
      <c r="B26" s="265">
        <v>5</v>
      </c>
      <c r="C26" s="7"/>
      <c r="D26" s="7" t="s">
        <v>114</v>
      </c>
      <c r="E26" s="265">
        <v>47.19</v>
      </c>
    </row>
    <row r="27" spans="1:5" ht="14.4">
      <c r="A27" s="79" t="s">
        <v>108</v>
      </c>
      <c r="B27" s="264">
        <v>3.51</v>
      </c>
      <c r="C27" s="79"/>
      <c r="D27" s="79" t="s">
        <v>108</v>
      </c>
      <c r="E27" s="264">
        <v>27.37</v>
      </c>
    </row>
    <row r="28" spans="1:5" ht="14.4">
      <c r="A28" s="7" t="s">
        <v>115</v>
      </c>
      <c r="B28" s="265">
        <v>2</v>
      </c>
      <c r="C28" s="7"/>
      <c r="D28" s="7" t="s">
        <v>115</v>
      </c>
      <c r="E28" s="265">
        <v>48</v>
      </c>
    </row>
    <row r="29" spans="1:5" ht="14.4">
      <c r="A29" s="79" t="s">
        <v>9</v>
      </c>
      <c r="B29" s="264">
        <v>3.04</v>
      </c>
      <c r="C29" s="79"/>
      <c r="D29" s="79" t="s">
        <v>9</v>
      </c>
      <c r="E29" s="264">
        <v>28.6</v>
      </c>
    </row>
    <row r="30" spans="1:5" ht="14.4">
      <c r="A30" s="7" t="s">
        <v>130</v>
      </c>
      <c r="B30" s="265">
        <v>0.68</v>
      </c>
      <c r="C30" s="7"/>
      <c r="D30" s="7" t="s">
        <v>130</v>
      </c>
      <c r="E30" s="265">
        <v>18.399999999999999</v>
      </c>
    </row>
    <row r="31" spans="1:5" ht="14.4">
      <c r="A31" s="79" t="s">
        <v>45</v>
      </c>
      <c r="B31" s="264">
        <v>0.17</v>
      </c>
      <c r="C31" s="79"/>
      <c r="D31" s="79" t="s">
        <v>45</v>
      </c>
      <c r="E31" s="264">
        <v>24.97</v>
      </c>
    </row>
    <row r="32" spans="1:5" ht="14.4">
      <c r="A32" s="7" t="s">
        <v>117</v>
      </c>
      <c r="B32" s="265">
        <v>1.7</v>
      </c>
      <c r="C32" s="7"/>
      <c r="D32" s="7" t="s">
        <v>117</v>
      </c>
      <c r="E32" s="265">
        <v>33.75</v>
      </c>
    </row>
    <row r="33" spans="1:5" ht="14.4">
      <c r="A33" s="79" t="s">
        <v>131</v>
      </c>
      <c r="B33" s="264">
        <v>0.64</v>
      </c>
      <c r="C33" s="79"/>
      <c r="D33" s="79" t="s">
        <v>131</v>
      </c>
      <c r="E33" s="264">
        <v>30</v>
      </c>
    </row>
    <row r="34" spans="1:5" ht="14.4">
      <c r="A34" s="7" t="s">
        <v>116</v>
      </c>
      <c r="B34" s="265">
        <v>1.8</v>
      </c>
      <c r="C34" s="7"/>
      <c r="D34" s="7" t="s">
        <v>116</v>
      </c>
      <c r="E34" s="265">
        <v>23.81</v>
      </c>
    </row>
    <row r="35" spans="1:5" ht="14.4">
      <c r="A35" s="79" t="s">
        <v>48</v>
      </c>
      <c r="B35" s="264">
        <v>1.78</v>
      </c>
      <c r="C35" s="79"/>
      <c r="D35" s="79" t="s">
        <v>48</v>
      </c>
      <c r="E35" s="264">
        <v>23.83</v>
      </c>
    </row>
    <row r="36" spans="1:5" ht="14.4">
      <c r="A36" s="7" t="s">
        <v>11</v>
      </c>
      <c r="B36" s="265">
        <v>2.7</v>
      </c>
      <c r="C36" s="7"/>
      <c r="D36" s="7" t="s">
        <v>11</v>
      </c>
      <c r="E36" s="265">
        <v>42.35</v>
      </c>
    </row>
    <row r="37" spans="1:5" ht="14.4">
      <c r="A37" s="79" t="s">
        <v>119</v>
      </c>
      <c r="B37" s="264">
        <v>2</v>
      </c>
      <c r="C37" s="79"/>
      <c r="D37" s="79" t="s">
        <v>119</v>
      </c>
      <c r="E37" s="264">
        <v>18.88</v>
      </c>
    </row>
    <row r="38" spans="1:5" ht="14.4">
      <c r="A38" s="7" t="s">
        <v>261</v>
      </c>
      <c r="B38" s="265">
        <v>5.35</v>
      </c>
      <c r="C38" s="7"/>
      <c r="D38" s="7" t="s">
        <v>261</v>
      </c>
      <c r="E38" s="265">
        <v>25.68</v>
      </c>
    </row>
    <row r="39" spans="1:5" ht="14.4">
      <c r="A39" s="79" t="s">
        <v>34</v>
      </c>
      <c r="B39" s="264">
        <v>0.45</v>
      </c>
      <c r="C39" s="79"/>
      <c r="D39" s="79" t="s">
        <v>34</v>
      </c>
      <c r="E39" s="264">
        <v>40.65</v>
      </c>
    </row>
    <row r="40" spans="1:5" ht="14.4">
      <c r="A40" s="7" t="s">
        <v>137</v>
      </c>
      <c r="B40" s="265">
        <v>0.44</v>
      </c>
      <c r="C40" s="7"/>
      <c r="D40" s="7" t="s">
        <v>137</v>
      </c>
      <c r="E40" s="265">
        <v>23.03</v>
      </c>
    </row>
    <row r="41" spans="1:5" ht="14.4">
      <c r="A41" s="79" t="s">
        <v>121</v>
      </c>
      <c r="B41" s="264">
        <v>1.6</v>
      </c>
      <c r="C41" s="79"/>
      <c r="D41" s="79" t="s">
        <v>121</v>
      </c>
      <c r="E41" s="264">
        <v>38.5</v>
      </c>
    </row>
    <row r="42" spans="1:5" ht="14.4">
      <c r="A42" s="7" t="s">
        <v>128</v>
      </c>
      <c r="B42" s="265">
        <v>2.0299999999999998</v>
      </c>
      <c r="C42" s="7"/>
      <c r="D42" s="7" t="s">
        <v>128</v>
      </c>
      <c r="E42" s="265">
        <v>20</v>
      </c>
    </row>
    <row r="43" spans="1:5" ht="14.4">
      <c r="A43" s="79" t="s">
        <v>126</v>
      </c>
      <c r="B43" s="264">
        <v>3.33</v>
      </c>
      <c r="C43" s="79"/>
      <c r="D43" s="79" t="s">
        <v>126</v>
      </c>
      <c r="E43" s="264">
        <v>40</v>
      </c>
    </row>
    <row r="44" spans="1:5" ht="14.4">
      <c r="A44" s="7" t="s">
        <v>27</v>
      </c>
      <c r="B44" s="265">
        <v>2.6</v>
      </c>
      <c r="C44" s="7"/>
      <c r="D44" s="7" t="s">
        <v>27</v>
      </c>
      <c r="E44" s="265">
        <v>58.7</v>
      </c>
    </row>
    <row r="45" spans="1:5" ht="14.4">
      <c r="A45" s="79" t="s">
        <v>107</v>
      </c>
      <c r="B45" s="264">
        <v>4.25</v>
      </c>
      <c r="C45" s="79"/>
      <c r="D45" s="79" t="s">
        <v>107</v>
      </c>
      <c r="E45" s="264">
        <v>38.119999999999997</v>
      </c>
    </row>
    <row r="46" spans="1:5" ht="14.4">
      <c r="A46" s="7" t="s">
        <v>135</v>
      </c>
      <c r="B46" s="265">
        <v>0.56999999999999995</v>
      </c>
      <c r="C46" s="7"/>
      <c r="D46" s="7" t="s">
        <v>135</v>
      </c>
      <c r="E46" s="265">
        <v>28.75</v>
      </c>
    </row>
    <row r="47" spans="1:5" ht="14.4">
      <c r="A47" s="79" t="s">
        <v>122</v>
      </c>
      <c r="B47" s="264">
        <v>1.53</v>
      </c>
      <c r="C47" s="79"/>
      <c r="D47" s="79" t="s">
        <v>122</v>
      </c>
      <c r="E47" s="264">
        <v>30</v>
      </c>
    </row>
    <row r="48" spans="1:5" ht="14.4">
      <c r="A48" s="7" t="s">
        <v>52</v>
      </c>
      <c r="B48" s="265">
        <v>0.62</v>
      </c>
      <c r="C48" s="7"/>
      <c r="D48" s="7" t="s">
        <v>52</v>
      </c>
      <c r="E48" s="265">
        <v>27.4</v>
      </c>
    </row>
    <row r="49" spans="1:20" ht="14.4">
      <c r="A49" s="79" t="s">
        <v>123</v>
      </c>
      <c r="B49" s="264">
        <v>1.41</v>
      </c>
      <c r="C49" s="79"/>
      <c r="D49" s="79" t="s">
        <v>123</v>
      </c>
      <c r="E49" s="264">
        <v>20</v>
      </c>
    </row>
    <row r="50" spans="1:20" ht="14.4">
      <c r="A50" s="7" t="s">
        <v>118</v>
      </c>
      <c r="B50" s="265">
        <v>1.7</v>
      </c>
      <c r="C50" s="7"/>
      <c r="D50" s="7" t="s">
        <v>118</v>
      </c>
      <c r="E50" s="265">
        <v>37.15</v>
      </c>
    </row>
    <row r="51" spans="1:20" ht="14.4">
      <c r="A51" s="79" t="s">
        <v>109</v>
      </c>
      <c r="B51" s="264">
        <v>3.08</v>
      </c>
      <c r="C51" s="79"/>
      <c r="D51" s="79" t="s">
        <v>109</v>
      </c>
      <c r="E51" s="264">
        <v>32.61</v>
      </c>
    </row>
    <row r="52" spans="1:20" ht="14.4">
      <c r="A52" s="7" t="s">
        <v>46</v>
      </c>
      <c r="B52" s="265">
        <v>0.6</v>
      </c>
      <c r="C52" s="7"/>
      <c r="D52" s="7" t="s">
        <v>46</v>
      </c>
      <c r="E52" s="265">
        <v>39.1</v>
      </c>
    </row>
    <row r="53" spans="1:20" ht="14.4">
      <c r="A53" s="96" t="s">
        <v>35</v>
      </c>
      <c r="B53" s="266">
        <v>3.0249999999999999</v>
      </c>
      <c r="C53" s="96"/>
      <c r="D53" s="96" t="s">
        <v>35</v>
      </c>
      <c r="E53" s="266">
        <v>49.4</v>
      </c>
    </row>
    <row r="54" spans="1:20" ht="14.4">
      <c r="A54" s="7" t="s">
        <v>136</v>
      </c>
      <c r="B54" s="265">
        <v>1.2</v>
      </c>
      <c r="C54" s="7"/>
      <c r="D54" s="7" t="s">
        <v>136</v>
      </c>
      <c r="E54" s="265">
        <v>35.700000000000003</v>
      </c>
    </row>
    <row r="55" spans="1:20" ht="14.4">
      <c r="A55" s="79" t="s">
        <v>110</v>
      </c>
      <c r="B55" s="264">
        <v>2.52</v>
      </c>
      <c r="C55" s="79"/>
      <c r="D55" s="79" t="s">
        <v>110</v>
      </c>
      <c r="E55" s="264">
        <v>32.9</v>
      </c>
    </row>
    <row r="56" spans="1:20" ht="14.4">
      <c r="A56" s="7" t="s">
        <v>133</v>
      </c>
      <c r="B56" s="265">
        <v>0.6</v>
      </c>
      <c r="C56" s="7"/>
      <c r="D56" s="7" t="s">
        <v>133</v>
      </c>
      <c r="E56" s="265">
        <v>24</v>
      </c>
    </row>
    <row r="57" spans="1:20" ht="14.4">
      <c r="A57" s="79" t="s">
        <v>120</v>
      </c>
      <c r="B57" s="264">
        <v>2.86</v>
      </c>
      <c r="C57" s="79"/>
      <c r="D57" s="79" t="s">
        <v>120</v>
      </c>
      <c r="E57" s="264">
        <v>34.9</v>
      </c>
    </row>
    <row r="58" spans="1:20" ht="14.4">
      <c r="A58" s="7"/>
      <c r="B58" s="265"/>
      <c r="C58" s="7"/>
      <c r="D58" s="7"/>
      <c r="E58" s="265"/>
    </row>
    <row r="59" spans="1:20" ht="14.4">
      <c r="A59" s="79" t="s">
        <v>139</v>
      </c>
      <c r="B59" s="264">
        <f>MEDIAN(B7:B57)</f>
        <v>1.78</v>
      </c>
      <c r="C59" s="79"/>
      <c r="D59" s="79" t="s">
        <v>165</v>
      </c>
      <c r="E59" s="264">
        <v>18.399999999999999</v>
      </c>
    </row>
    <row r="60" spans="1:20" ht="10.5" customHeight="1">
      <c r="B60" s="267"/>
      <c r="D60" s="5"/>
      <c r="E60" s="5"/>
    </row>
    <row r="61" spans="1:20" s="272" customFormat="1">
      <c r="A61" s="91" t="s">
        <v>257</v>
      </c>
      <c r="B61" s="268"/>
      <c r="C61" s="269"/>
      <c r="D61" s="270"/>
      <c r="E61" s="270"/>
      <c r="F61" s="268"/>
      <c r="G61" s="271"/>
      <c r="H61" s="271"/>
      <c r="M61" s="273"/>
      <c r="N61" s="273"/>
      <c r="O61" s="273"/>
      <c r="P61" s="273"/>
      <c r="Q61" s="273"/>
      <c r="R61" s="273"/>
      <c r="S61" s="273"/>
      <c r="T61" s="273"/>
    </row>
    <row r="62" spans="1:20" s="272" customFormat="1" ht="13.8">
      <c r="A62" s="231" t="s">
        <v>256</v>
      </c>
      <c r="B62" s="268"/>
      <c r="C62" s="269"/>
      <c r="D62" s="270"/>
      <c r="E62" s="270"/>
      <c r="F62" s="268"/>
      <c r="G62" s="271"/>
      <c r="H62" s="271"/>
      <c r="M62" s="273"/>
      <c r="N62" s="273"/>
      <c r="O62" s="273"/>
      <c r="P62" s="273"/>
      <c r="Q62" s="273"/>
      <c r="R62" s="273"/>
      <c r="S62" s="273"/>
      <c r="T62" s="273"/>
    </row>
    <row r="63" spans="1:20">
      <c r="A63" s="91"/>
    </row>
    <row r="64" spans="1:20">
      <c r="A64" s="42" t="s">
        <v>262</v>
      </c>
    </row>
    <row r="65" spans="1:1" ht="13.8">
      <c r="A65" s="231" t="s">
        <v>225</v>
      </c>
    </row>
  </sheetData>
  <mergeCells count="4">
    <mergeCell ref="A4:E4"/>
    <mergeCell ref="A5:B5"/>
    <mergeCell ref="D5:E5"/>
    <mergeCell ref="A2:E2"/>
  </mergeCells>
  <hyperlinks>
    <hyperlink ref="A62" r:id="rId1" display="https://taxadmin.org/tobacco-tax-section/" xr:uid="{0A0395CA-BC7F-4FD7-AEA4-DC8978F7A80B}"/>
    <hyperlink ref="A65" r:id="rId2" xr:uid="{D9DFA71F-23DC-445D-A654-F4AD0D9709B9}"/>
  </hyperlinks>
  <printOptions horizontalCentered="1"/>
  <pageMargins left="0.74" right="0.78" top="0.71" bottom="0.65" header="0.28999999999999998" footer="0.5"/>
  <pageSetup scale="74" orientation="portrait" r:id="rId3"/>
  <headerFooter alignWithMargins="0"/>
  <rowBreaks count="1" manualBreakCount="1">
    <brk id="5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DDEBF7"/>
  </sheetPr>
  <dimension ref="A1:R61"/>
  <sheetViews>
    <sheetView zoomScaleNormal="100" workbookViewId="0"/>
  </sheetViews>
  <sheetFormatPr defaultColWidth="9.109375" defaultRowHeight="12" customHeight="1"/>
  <cols>
    <col min="1" max="1" width="15" style="5" customWidth="1"/>
    <col min="2" max="2" width="8.44140625" style="38" customWidth="1"/>
    <col min="3" max="3" width="8.44140625" style="39" customWidth="1"/>
    <col min="4" max="6" width="8.44140625" style="40" customWidth="1"/>
    <col min="7" max="7" width="3.88671875" style="38" customWidth="1"/>
    <col min="8" max="8" width="7" style="41" customWidth="1"/>
    <col min="9" max="10" width="7" style="195" customWidth="1"/>
    <col min="11" max="11" width="7" style="91" customWidth="1"/>
    <col min="12" max="12" width="7" style="5" customWidth="1"/>
    <col min="13" max="16384" width="9.109375" style="5"/>
  </cols>
  <sheetData>
    <row r="1" spans="1:18" ht="18">
      <c r="A1" s="9" t="s">
        <v>159</v>
      </c>
      <c r="B1" s="105"/>
      <c r="C1" s="275"/>
      <c r="D1" s="276"/>
      <c r="E1" s="276"/>
      <c r="F1" s="276"/>
      <c r="G1" s="105"/>
      <c r="H1" s="68"/>
      <c r="I1" s="68"/>
      <c r="J1" s="68"/>
      <c r="K1" s="9"/>
      <c r="L1" s="9"/>
    </row>
    <row r="2" spans="1:18" s="49" customFormat="1" ht="15.9" customHeight="1">
      <c r="A2" s="291" t="s">
        <v>222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8" s="49" customFormat="1" ht="15.9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8" s="49" customFormat="1" ht="14.25" customHeight="1">
      <c r="A4" s="292" t="str">
        <f>"Fiscal Years "&amp;'Table 1'!B6&amp;" - "&amp;'Table 1'!F6</f>
        <v>Fiscal Years 2018 - 2022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8" ht="14.4">
      <c r="A5" s="50"/>
      <c r="B5" s="277"/>
      <c r="C5" s="278"/>
      <c r="D5" s="277" t="s">
        <v>0</v>
      </c>
      <c r="E5" s="279"/>
      <c r="F5" s="279"/>
      <c r="G5" s="280"/>
      <c r="H5" s="281"/>
      <c r="I5" s="281"/>
      <c r="J5" s="281" t="s">
        <v>1</v>
      </c>
      <c r="K5" s="281"/>
      <c r="L5" s="129"/>
    </row>
    <row r="6" spans="1:18" ht="14.4">
      <c r="A6" s="53" t="s">
        <v>2</v>
      </c>
      <c r="B6" s="262">
        <f>'Table 1'!B6</f>
        <v>2018</v>
      </c>
      <c r="C6" s="262">
        <f>'Table 1'!C6</f>
        <v>2019</v>
      </c>
      <c r="D6" s="262">
        <f>'Table 1'!D6</f>
        <v>2020</v>
      </c>
      <c r="E6" s="262">
        <f>'Table 1'!E6</f>
        <v>2021</v>
      </c>
      <c r="F6" s="262">
        <f>'Table 1'!F6</f>
        <v>2022</v>
      </c>
      <c r="G6" s="282"/>
      <c r="H6" s="262">
        <f>B6</f>
        <v>2018</v>
      </c>
      <c r="I6" s="262">
        <f t="shared" ref="I6:L6" si="0">C6</f>
        <v>2019</v>
      </c>
      <c r="J6" s="262">
        <f t="shared" si="0"/>
        <v>2020</v>
      </c>
      <c r="K6" s="262">
        <f t="shared" si="0"/>
        <v>2021</v>
      </c>
      <c r="L6" s="262">
        <f t="shared" si="0"/>
        <v>2022</v>
      </c>
    </row>
    <row r="7" spans="1:18" s="91" customFormat="1" ht="14.4">
      <c r="A7" s="7" t="s">
        <v>6</v>
      </c>
      <c r="B7" s="283">
        <v>0.11852465334803354</v>
      </c>
      <c r="C7" s="283">
        <v>0.12184178548059846</v>
      </c>
      <c r="D7" s="283">
        <v>0.11660174685773414</v>
      </c>
      <c r="E7" s="283">
        <v>0.13223188095064192</v>
      </c>
      <c r="F7" s="283">
        <v>0.14688660862266115</v>
      </c>
      <c r="G7" s="284"/>
      <c r="H7" s="7">
        <v>2</v>
      </c>
      <c r="I7" s="7">
        <v>3</v>
      </c>
      <c r="J7" s="7">
        <v>3</v>
      </c>
      <c r="K7" s="7">
        <v>2</v>
      </c>
      <c r="L7" s="7">
        <v>1</v>
      </c>
      <c r="N7" s="285"/>
      <c r="O7" s="285"/>
      <c r="P7" s="285"/>
      <c r="Q7" s="285"/>
      <c r="R7" s="286"/>
    </row>
    <row r="8" spans="1:18" s="91" customFormat="1" ht="14.4">
      <c r="A8" s="79" t="s">
        <v>12</v>
      </c>
      <c r="B8" s="287">
        <v>9.1490267685583423E-2</v>
      </c>
      <c r="C8" s="287">
        <v>0.10854066545121219</v>
      </c>
      <c r="D8" s="287">
        <v>0.10185344644995821</v>
      </c>
      <c r="E8" s="287">
        <v>0.10883436125273703</v>
      </c>
      <c r="F8" s="287">
        <v>0.14515739720389279</v>
      </c>
      <c r="G8" s="288"/>
      <c r="H8" s="79">
        <v>20</v>
      </c>
      <c r="I8" s="79">
        <v>7</v>
      </c>
      <c r="J8" s="79">
        <v>7</v>
      </c>
      <c r="K8" s="79">
        <v>12</v>
      </c>
      <c r="L8" s="79">
        <v>2</v>
      </c>
      <c r="N8" s="285"/>
      <c r="O8" s="285"/>
      <c r="P8" s="285"/>
      <c r="Q8" s="285"/>
      <c r="R8" s="286"/>
    </row>
    <row r="9" spans="1:18" s="91" customFormat="1" ht="14.4">
      <c r="A9" s="7" t="s">
        <v>7</v>
      </c>
      <c r="B9" s="283">
        <v>0.1212623814024278</v>
      </c>
      <c r="C9" s="283">
        <v>0.12514258151995364</v>
      </c>
      <c r="D9" s="283">
        <v>0.12023310548369677</v>
      </c>
      <c r="E9" s="283">
        <v>0.14152646092244928</v>
      </c>
      <c r="F9" s="283">
        <v>0.14112623802044938</v>
      </c>
      <c r="G9" s="284"/>
      <c r="H9" s="7">
        <v>1</v>
      </c>
      <c r="I9" s="7">
        <v>1</v>
      </c>
      <c r="J9" s="7">
        <v>2</v>
      </c>
      <c r="K9" s="7">
        <v>1</v>
      </c>
      <c r="L9" s="7">
        <v>3</v>
      </c>
      <c r="N9" s="285"/>
      <c r="O9" s="285"/>
      <c r="P9" s="285"/>
      <c r="Q9" s="285"/>
      <c r="R9" s="286"/>
    </row>
    <row r="10" spans="1:18" ht="14.4">
      <c r="A10" s="79" t="s">
        <v>4</v>
      </c>
      <c r="B10" s="287">
        <v>0.11696078109764478</v>
      </c>
      <c r="C10" s="287">
        <v>0.11218920343052435</v>
      </c>
      <c r="D10" s="287">
        <v>0.11234009064936605</v>
      </c>
      <c r="E10" s="287">
        <v>0.11571972298163644</v>
      </c>
      <c r="F10" s="287">
        <v>0.13042537555500941</v>
      </c>
      <c r="G10" s="288"/>
      <c r="H10" s="79">
        <v>4</v>
      </c>
      <c r="I10" s="79">
        <v>5</v>
      </c>
      <c r="J10" s="79">
        <v>4</v>
      </c>
      <c r="K10" s="79">
        <v>7</v>
      </c>
      <c r="L10" s="79">
        <v>4</v>
      </c>
      <c r="N10" s="285"/>
      <c r="O10" s="285"/>
      <c r="P10" s="285"/>
      <c r="Q10" s="285"/>
      <c r="R10" s="286"/>
    </row>
    <row r="11" spans="1:18" ht="14.4">
      <c r="A11" s="7" t="s">
        <v>8</v>
      </c>
      <c r="B11" s="283">
        <v>0.11793263873677394</v>
      </c>
      <c r="C11" s="283">
        <v>0.1245301739760783</v>
      </c>
      <c r="D11" s="283">
        <v>0.12469714942090848</v>
      </c>
      <c r="E11" s="283">
        <v>0.1287949293187434</v>
      </c>
      <c r="F11" s="283">
        <v>0.12618605725946064</v>
      </c>
      <c r="G11" s="284"/>
      <c r="H11" s="7">
        <v>3</v>
      </c>
      <c r="I11" s="7">
        <v>2</v>
      </c>
      <c r="J11" s="7">
        <v>1</v>
      </c>
      <c r="K11" s="7">
        <v>3</v>
      </c>
      <c r="L11" s="7">
        <v>5</v>
      </c>
      <c r="N11" s="285"/>
      <c r="O11" s="285"/>
      <c r="P11" s="285"/>
      <c r="Q11" s="285"/>
      <c r="R11" s="286"/>
    </row>
    <row r="12" spans="1:18" ht="14.4">
      <c r="A12" s="79" t="s">
        <v>11</v>
      </c>
      <c r="B12" s="287">
        <v>0.11273387114130856</v>
      </c>
      <c r="C12" s="287">
        <v>0.11330048816466297</v>
      </c>
      <c r="D12" s="287">
        <v>0.10958759115445063</v>
      </c>
      <c r="E12" s="287">
        <v>0.12170336645120286</v>
      </c>
      <c r="F12" s="287">
        <v>0.12502548159217028</v>
      </c>
      <c r="G12" s="288"/>
      <c r="H12" s="79">
        <v>5</v>
      </c>
      <c r="I12" s="79">
        <v>4</v>
      </c>
      <c r="J12" s="79">
        <v>5</v>
      </c>
      <c r="K12" s="79">
        <v>5</v>
      </c>
      <c r="L12" s="79">
        <v>6</v>
      </c>
      <c r="N12" s="285"/>
      <c r="O12" s="285"/>
      <c r="P12" s="285"/>
      <c r="Q12" s="285"/>
      <c r="R12" s="286"/>
    </row>
    <row r="13" spans="1:18" ht="14.4">
      <c r="A13" s="7" t="s">
        <v>16</v>
      </c>
      <c r="B13" s="283">
        <v>0.10957126807073736</v>
      </c>
      <c r="C13" s="283">
        <v>0.10965659592336653</v>
      </c>
      <c r="D13" s="283">
        <v>0.10606494494623535</v>
      </c>
      <c r="E13" s="283">
        <v>0.12281639639548911</v>
      </c>
      <c r="F13" s="283">
        <v>0.11827131821861966</v>
      </c>
      <c r="G13" s="284"/>
      <c r="H13" s="7">
        <v>6</v>
      </c>
      <c r="I13" s="7">
        <v>6</v>
      </c>
      <c r="J13" s="7">
        <v>6</v>
      </c>
      <c r="K13" s="7">
        <v>4</v>
      </c>
      <c r="L13" s="7">
        <v>7</v>
      </c>
      <c r="N13" s="285"/>
      <c r="O13" s="285"/>
      <c r="P13" s="285"/>
      <c r="Q13" s="285"/>
      <c r="R13" s="286"/>
    </row>
    <row r="14" spans="1:18" ht="14.4">
      <c r="A14" s="79" t="s">
        <v>14</v>
      </c>
      <c r="B14" s="287">
        <v>9.977311418075413E-2</v>
      </c>
      <c r="C14" s="287">
        <v>9.9971434344776247E-2</v>
      </c>
      <c r="D14" s="287">
        <v>9.0360555722966515E-2</v>
      </c>
      <c r="E14" s="287">
        <v>0.11720939050365108</v>
      </c>
      <c r="F14" s="287">
        <v>0.11796438467139042</v>
      </c>
      <c r="G14" s="288"/>
      <c r="H14" s="79">
        <v>12</v>
      </c>
      <c r="I14" s="79">
        <v>13</v>
      </c>
      <c r="J14" s="79">
        <v>18</v>
      </c>
      <c r="K14" s="79">
        <v>6</v>
      </c>
      <c r="L14" s="79">
        <v>8</v>
      </c>
      <c r="N14" s="285"/>
      <c r="O14" s="285"/>
      <c r="P14" s="285"/>
      <c r="Q14" s="285"/>
      <c r="R14" s="286"/>
    </row>
    <row r="15" spans="1:18" ht="14.4">
      <c r="A15" s="7" t="s">
        <v>17</v>
      </c>
      <c r="B15" s="283">
        <v>0.10274077956019574</v>
      </c>
      <c r="C15" s="283">
        <v>0.10549046115118813</v>
      </c>
      <c r="D15" s="283">
        <v>0.10087397584079812</v>
      </c>
      <c r="E15" s="283">
        <v>0.11456786248348086</v>
      </c>
      <c r="F15" s="283">
        <v>0.11436744644740385</v>
      </c>
      <c r="G15" s="284"/>
      <c r="H15" s="7">
        <v>7</v>
      </c>
      <c r="I15" s="7">
        <v>9</v>
      </c>
      <c r="J15" s="7">
        <v>9</v>
      </c>
      <c r="K15" s="7">
        <v>8</v>
      </c>
      <c r="L15" s="7">
        <v>9</v>
      </c>
      <c r="N15" s="285"/>
      <c r="O15" s="285"/>
      <c r="P15" s="285"/>
      <c r="Q15" s="285"/>
      <c r="R15" s="286"/>
    </row>
    <row r="16" spans="1:18" ht="14.4">
      <c r="A16" s="79" t="s">
        <v>20</v>
      </c>
      <c r="B16" s="287">
        <v>9.8514354620610464E-2</v>
      </c>
      <c r="C16" s="287">
        <v>9.9915315510947927E-2</v>
      </c>
      <c r="D16" s="287">
        <v>0.10023364301047377</v>
      </c>
      <c r="E16" s="287">
        <v>0.10760069889037609</v>
      </c>
      <c r="F16" s="287">
        <v>0.11119294406566468</v>
      </c>
      <c r="G16" s="288"/>
      <c r="H16" s="79">
        <v>13</v>
      </c>
      <c r="I16" s="79">
        <v>14</v>
      </c>
      <c r="J16" s="79">
        <v>10</v>
      </c>
      <c r="K16" s="79">
        <v>16</v>
      </c>
      <c r="L16" s="79">
        <v>10</v>
      </c>
      <c r="N16" s="285"/>
      <c r="O16" s="285"/>
      <c r="P16" s="285"/>
      <c r="Q16" s="285"/>
      <c r="R16" s="286"/>
    </row>
    <row r="17" spans="1:18" ht="14.4">
      <c r="A17" s="7" t="s">
        <v>9</v>
      </c>
      <c r="B17" s="283">
        <v>0.10200006258423852</v>
      </c>
      <c r="C17" s="283">
        <v>0.10171992636650493</v>
      </c>
      <c r="D17" s="283">
        <v>9.6637101210121007E-2</v>
      </c>
      <c r="E17" s="283">
        <v>0.11248009091038705</v>
      </c>
      <c r="F17" s="283">
        <v>0.11054348611545578</v>
      </c>
      <c r="G17" s="284"/>
      <c r="H17" s="7">
        <v>8</v>
      </c>
      <c r="I17" s="7">
        <v>11</v>
      </c>
      <c r="J17" s="7">
        <v>13</v>
      </c>
      <c r="K17" s="7">
        <v>9</v>
      </c>
      <c r="L17" s="7">
        <v>11</v>
      </c>
      <c r="N17" s="285"/>
      <c r="O17" s="285"/>
      <c r="P17" s="285"/>
      <c r="Q17" s="285"/>
      <c r="R17" s="286"/>
    </row>
    <row r="18" spans="1:18" ht="14.4">
      <c r="A18" s="79" t="s">
        <v>13</v>
      </c>
      <c r="B18" s="287">
        <v>0.10041581750748946</v>
      </c>
      <c r="C18" s="287">
        <v>9.9320214601794868E-2</v>
      </c>
      <c r="D18" s="287">
        <v>9.5444520666267754E-2</v>
      </c>
      <c r="E18" s="287">
        <v>0.10852552404789302</v>
      </c>
      <c r="F18" s="287">
        <v>0.10970255515566057</v>
      </c>
      <c r="G18" s="288"/>
      <c r="H18" s="79">
        <v>11</v>
      </c>
      <c r="I18" s="79">
        <v>15</v>
      </c>
      <c r="J18" s="79">
        <v>14</v>
      </c>
      <c r="K18" s="79">
        <v>13</v>
      </c>
      <c r="L18" s="79">
        <v>12</v>
      </c>
      <c r="N18" s="285"/>
      <c r="O18" s="285"/>
      <c r="P18" s="285"/>
      <c r="Q18" s="285"/>
      <c r="R18" s="286"/>
    </row>
    <row r="19" spans="1:18" ht="14.4">
      <c r="A19" s="7" t="s">
        <v>3</v>
      </c>
      <c r="B19" s="283">
        <v>9.8314971466578929E-2</v>
      </c>
      <c r="C19" s="283">
        <v>0.10663547934564595</v>
      </c>
      <c r="D19" s="283">
        <v>9.7277626028028807E-2</v>
      </c>
      <c r="E19" s="283">
        <v>9.7699344052835688E-2</v>
      </c>
      <c r="F19" s="283">
        <v>0.10942221386780704</v>
      </c>
      <c r="G19" s="284"/>
      <c r="H19" s="7">
        <v>14</v>
      </c>
      <c r="I19" s="7">
        <v>8</v>
      </c>
      <c r="J19" s="7">
        <v>12</v>
      </c>
      <c r="K19" s="7">
        <v>22</v>
      </c>
      <c r="L19" s="7">
        <v>13</v>
      </c>
      <c r="N19" s="285"/>
      <c r="O19" s="285"/>
      <c r="P19" s="285"/>
      <c r="Q19" s="285"/>
      <c r="R19" s="286"/>
    </row>
    <row r="20" spans="1:18" ht="14.4">
      <c r="A20" s="79" t="s">
        <v>10</v>
      </c>
      <c r="B20" s="287">
        <v>9.4887491612901984E-2</v>
      </c>
      <c r="C20" s="287">
        <v>9.4518656312878563E-2</v>
      </c>
      <c r="D20" s="287">
        <v>9.1940398526456801E-2</v>
      </c>
      <c r="E20" s="287">
        <v>0.10843400418835125</v>
      </c>
      <c r="F20" s="287">
        <v>0.10896479442554639</v>
      </c>
      <c r="G20" s="288"/>
      <c r="H20" s="79">
        <v>15</v>
      </c>
      <c r="I20" s="79">
        <v>18</v>
      </c>
      <c r="J20" s="79">
        <v>15</v>
      </c>
      <c r="K20" s="79">
        <v>14</v>
      </c>
      <c r="L20" s="79">
        <v>14</v>
      </c>
      <c r="N20" s="285"/>
      <c r="O20" s="285"/>
      <c r="P20" s="285"/>
      <c r="Q20" s="285"/>
      <c r="R20" s="286"/>
    </row>
    <row r="21" spans="1:18" ht="14.4">
      <c r="A21" s="7" t="s">
        <v>22</v>
      </c>
      <c r="B21" s="283">
        <v>0.10158027554963937</v>
      </c>
      <c r="C21" s="283">
        <v>0.10417053118240042</v>
      </c>
      <c r="D21" s="283">
        <v>0.10153972957778688</v>
      </c>
      <c r="E21" s="283">
        <v>0.11228207839300006</v>
      </c>
      <c r="F21" s="283">
        <v>0.10803030827729027</v>
      </c>
      <c r="G21" s="284"/>
      <c r="H21" s="7">
        <v>9</v>
      </c>
      <c r="I21" s="7">
        <v>10</v>
      </c>
      <c r="J21" s="7">
        <v>8</v>
      </c>
      <c r="K21" s="7">
        <v>10</v>
      </c>
      <c r="L21" s="7">
        <v>15</v>
      </c>
      <c r="N21" s="285"/>
      <c r="O21" s="285"/>
      <c r="P21" s="285"/>
      <c r="Q21" s="285"/>
      <c r="R21" s="286"/>
    </row>
    <row r="22" spans="1:18" ht="14.4">
      <c r="A22" s="79" t="s">
        <v>32</v>
      </c>
      <c r="B22" s="287">
        <v>9.3225652716600813E-2</v>
      </c>
      <c r="C22" s="287">
        <v>9.3880720439630042E-2</v>
      </c>
      <c r="D22" s="287">
        <v>9.1907300203704578E-2</v>
      </c>
      <c r="E22" s="287">
        <v>0.10677736278012341</v>
      </c>
      <c r="F22" s="287">
        <v>0.10777899559103771</v>
      </c>
      <c r="G22" s="288"/>
      <c r="H22" s="79">
        <v>16</v>
      </c>
      <c r="I22" s="79">
        <v>19</v>
      </c>
      <c r="J22" s="79">
        <v>16</v>
      </c>
      <c r="K22" s="79">
        <v>17</v>
      </c>
      <c r="L22" s="79">
        <v>16</v>
      </c>
      <c r="N22" s="285"/>
      <c r="O22" s="285"/>
      <c r="P22" s="285"/>
      <c r="Q22" s="285"/>
      <c r="R22" s="286"/>
    </row>
    <row r="23" spans="1:18" ht="14.4">
      <c r="A23" s="7" t="s">
        <v>23</v>
      </c>
      <c r="B23" s="283">
        <v>9.2459237943640554E-2</v>
      </c>
      <c r="C23" s="283">
        <v>9.6624407831862616E-2</v>
      </c>
      <c r="D23" s="283">
        <v>9.0742412422601768E-2</v>
      </c>
      <c r="E23" s="283">
        <v>0.10975229521535494</v>
      </c>
      <c r="F23" s="283">
        <v>0.10670543882873075</v>
      </c>
      <c r="G23" s="284"/>
      <c r="H23" s="7">
        <v>18</v>
      </c>
      <c r="I23" s="7">
        <v>16</v>
      </c>
      <c r="J23" s="7">
        <v>17</v>
      </c>
      <c r="K23" s="7">
        <v>11</v>
      </c>
      <c r="L23" s="7">
        <v>17</v>
      </c>
      <c r="N23" s="285"/>
      <c r="O23" s="285"/>
      <c r="P23" s="285"/>
      <c r="Q23" s="285"/>
      <c r="R23" s="286"/>
    </row>
    <row r="24" spans="1:18" ht="14.4">
      <c r="A24" s="79" t="s">
        <v>24</v>
      </c>
      <c r="B24" s="287">
        <v>0.1015984811426302</v>
      </c>
      <c r="C24" s="287">
        <v>0.10025154433969127</v>
      </c>
      <c r="D24" s="287">
        <v>9.8748478802766895E-2</v>
      </c>
      <c r="E24" s="287">
        <v>0.10816967747051361</v>
      </c>
      <c r="F24" s="287">
        <v>0.10427658752697944</v>
      </c>
      <c r="G24" s="288"/>
      <c r="H24" s="79">
        <v>9</v>
      </c>
      <c r="I24" s="79">
        <v>12</v>
      </c>
      <c r="J24" s="79">
        <v>11</v>
      </c>
      <c r="K24" s="79">
        <v>15</v>
      </c>
      <c r="L24" s="79">
        <v>18</v>
      </c>
      <c r="N24" s="285"/>
      <c r="O24" s="285"/>
      <c r="P24" s="285"/>
      <c r="Q24" s="285"/>
      <c r="R24" s="286"/>
    </row>
    <row r="25" spans="1:18" ht="14.4">
      <c r="A25" s="7" t="s">
        <v>27</v>
      </c>
      <c r="B25" s="283">
        <v>9.2649079035632187E-2</v>
      </c>
      <c r="C25" s="283">
        <v>9.4595035719652318E-2</v>
      </c>
      <c r="D25" s="283">
        <v>8.9848535260584894E-2</v>
      </c>
      <c r="E25" s="283">
        <v>0.10468625514928685</v>
      </c>
      <c r="F25" s="283">
        <v>0.10228203745998196</v>
      </c>
      <c r="G25" s="284"/>
      <c r="H25" s="7">
        <v>17</v>
      </c>
      <c r="I25" s="7">
        <v>17</v>
      </c>
      <c r="J25" s="7">
        <v>19</v>
      </c>
      <c r="K25" s="7">
        <v>18</v>
      </c>
      <c r="L25" s="7">
        <v>19</v>
      </c>
      <c r="N25" s="285"/>
      <c r="O25" s="285"/>
      <c r="P25" s="285"/>
      <c r="Q25" s="285"/>
      <c r="R25" s="286"/>
    </row>
    <row r="26" spans="1:18" ht="14.4">
      <c r="A26" s="79" t="s">
        <v>21</v>
      </c>
      <c r="B26" s="287">
        <v>9.0570455062480973E-2</v>
      </c>
      <c r="C26" s="287">
        <v>9.0365736546313913E-2</v>
      </c>
      <c r="D26" s="287">
        <v>8.6673473010911162E-2</v>
      </c>
      <c r="E26" s="287">
        <v>9.5611123203628426E-2</v>
      </c>
      <c r="F26" s="287">
        <v>0.10083949565781293</v>
      </c>
      <c r="G26" s="288"/>
      <c r="H26" s="79">
        <v>22</v>
      </c>
      <c r="I26" s="79">
        <v>22</v>
      </c>
      <c r="J26" s="79">
        <v>24</v>
      </c>
      <c r="K26" s="79">
        <v>25</v>
      </c>
      <c r="L26" s="79">
        <v>20</v>
      </c>
      <c r="N26" s="285"/>
      <c r="O26" s="285"/>
      <c r="P26" s="285"/>
      <c r="Q26" s="285"/>
      <c r="R26" s="286"/>
    </row>
    <row r="27" spans="1:18" ht="14.4">
      <c r="A27" s="7" t="s">
        <v>44</v>
      </c>
      <c r="B27" s="283">
        <v>9.2204699794749032E-2</v>
      </c>
      <c r="C27" s="283">
        <v>8.8482011422443232E-2</v>
      </c>
      <c r="D27" s="283">
        <v>8.9051285508490813E-2</v>
      </c>
      <c r="E27" s="283">
        <v>9.9217417164495059E-2</v>
      </c>
      <c r="F27" s="283">
        <v>9.9719819189075229E-2</v>
      </c>
      <c r="G27" s="284"/>
      <c r="H27" s="7">
        <v>19</v>
      </c>
      <c r="I27" s="7">
        <v>24</v>
      </c>
      <c r="J27" s="7">
        <v>21</v>
      </c>
      <c r="K27" s="7">
        <v>19</v>
      </c>
      <c r="L27" s="7">
        <v>21</v>
      </c>
      <c r="N27" s="285"/>
      <c r="O27" s="285"/>
      <c r="P27" s="285"/>
      <c r="Q27" s="285"/>
      <c r="R27" s="286"/>
    </row>
    <row r="28" spans="1:18" ht="14.4">
      <c r="A28" s="79" t="s">
        <v>29</v>
      </c>
      <c r="B28" s="287">
        <v>8.800150812520878E-2</v>
      </c>
      <c r="C28" s="287">
        <v>9.0530599389765098E-2</v>
      </c>
      <c r="D28" s="287">
        <v>8.8267916058895252E-2</v>
      </c>
      <c r="E28" s="287">
        <v>9.6377761111596655E-2</v>
      </c>
      <c r="F28" s="287">
        <v>9.8877883511604509E-2</v>
      </c>
      <c r="G28" s="288"/>
      <c r="H28" s="79">
        <v>25</v>
      </c>
      <c r="I28" s="79">
        <v>21</v>
      </c>
      <c r="J28" s="79">
        <v>23</v>
      </c>
      <c r="K28" s="79">
        <v>24</v>
      </c>
      <c r="L28" s="79">
        <v>22</v>
      </c>
      <c r="N28" s="285"/>
      <c r="O28" s="285"/>
      <c r="P28" s="285"/>
      <c r="Q28" s="285"/>
      <c r="R28" s="286"/>
    </row>
    <row r="29" spans="1:18" ht="14.4">
      <c r="A29" s="7" t="s">
        <v>42</v>
      </c>
      <c r="B29" s="283">
        <v>8.3897218606404617E-2</v>
      </c>
      <c r="C29" s="283">
        <v>8.4303300153828795E-2</v>
      </c>
      <c r="D29" s="283">
        <v>8.402419707595149E-2</v>
      </c>
      <c r="E29" s="283">
        <v>9.2157838144699397E-2</v>
      </c>
      <c r="F29" s="283">
        <v>9.7215709986647567E-2</v>
      </c>
      <c r="G29" s="284"/>
      <c r="H29" s="7">
        <v>34</v>
      </c>
      <c r="I29" s="7">
        <v>33</v>
      </c>
      <c r="J29" s="7">
        <v>28</v>
      </c>
      <c r="K29" s="7">
        <v>33</v>
      </c>
      <c r="L29" s="7">
        <v>23</v>
      </c>
      <c r="N29" s="285"/>
      <c r="O29" s="285"/>
      <c r="P29" s="285"/>
      <c r="Q29" s="285"/>
      <c r="R29" s="286"/>
    </row>
    <row r="30" spans="1:18" ht="14.4">
      <c r="A30" s="79" t="s">
        <v>30</v>
      </c>
      <c r="B30" s="287">
        <v>8.7110786762917197E-2</v>
      </c>
      <c r="C30" s="287">
        <v>8.773251369619682E-2</v>
      </c>
      <c r="D30" s="287">
        <v>8.1069723489629986E-2</v>
      </c>
      <c r="E30" s="287">
        <v>9.1237428125264114E-2</v>
      </c>
      <c r="F30" s="287">
        <v>9.7134870258996156E-2</v>
      </c>
      <c r="G30" s="288"/>
      <c r="H30" s="79">
        <v>26</v>
      </c>
      <c r="I30" s="79">
        <v>26</v>
      </c>
      <c r="J30" s="79">
        <v>33</v>
      </c>
      <c r="K30" s="79">
        <v>35</v>
      </c>
      <c r="L30" s="79">
        <v>24</v>
      </c>
      <c r="N30" s="285"/>
      <c r="O30" s="285"/>
      <c r="P30" s="285"/>
      <c r="Q30" s="285"/>
      <c r="R30" s="286"/>
    </row>
    <row r="31" spans="1:18" ht="14.4">
      <c r="A31" s="7" t="s">
        <v>38</v>
      </c>
      <c r="B31" s="283">
        <v>9.083863583876213E-2</v>
      </c>
      <c r="C31" s="283">
        <v>8.963448749228542E-2</v>
      </c>
      <c r="D31" s="283">
        <v>8.6513265772729359E-2</v>
      </c>
      <c r="E31" s="283">
        <v>9.8062875826140344E-2</v>
      </c>
      <c r="F31" s="283">
        <v>9.6933546332210449E-2</v>
      </c>
      <c r="G31" s="284"/>
      <c r="H31" s="7">
        <v>21</v>
      </c>
      <c r="I31" s="7">
        <v>23</v>
      </c>
      <c r="J31" s="7">
        <v>25</v>
      </c>
      <c r="K31" s="7">
        <v>20</v>
      </c>
      <c r="L31" s="7">
        <v>25</v>
      </c>
      <c r="N31" s="285"/>
      <c r="O31" s="285"/>
      <c r="P31" s="285"/>
      <c r="Q31" s="285"/>
      <c r="R31" s="286"/>
    </row>
    <row r="32" spans="1:18" ht="14.4">
      <c r="A32" s="79" t="s">
        <v>46</v>
      </c>
      <c r="B32" s="287">
        <v>8.4080032657358625E-2</v>
      </c>
      <c r="C32" s="287">
        <v>8.6948361404822372E-2</v>
      </c>
      <c r="D32" s="287">
        <v>8.5967055262232611E-2</v>
      </c>
      <c r="E32" s="287">
        <v>9.49241370138795E-2</v>
      </c>
      <c r="F32" s="287">
        <v>9.6349932068117927E-2</v>
      </c>
      <c r="G32" s="288"/>
      <c r="H32" s="79">
        <v>33</v>
      </c>
      <c r="I32" s="79">
        <v>27</v>
      </c>
      <c r="J32" s="79">
        <v>26</v>
      </c>
      <c r="K32" s="79">
        <v>27</v>
      </c>
      <c r="L32" s="79">
        <v>26</v>
      </c>
      <c r="N32" s="285"/>
      <c r="O32" s="285"/>
      <c r="P32" s="285"/>
      <c r="Q32" s="285"/>
      <c r="R32" s="286"/>
    </row>
    <row r="33" spans="1:18" ht="14.4">
      <c r="A33" s="7" t="s">
        <v>18</v>
      </c>
      <c r="B33" s="283">
        <v>8.9998446658887538E-2</v>
      </c>
      <c r="C33" s="283">
        <v>9.0911741599066426E-2</v>
      </c>
      <c r="D33" s="283">
        <v>8.957628211512654E-2</v>
      </c>
      <c r="E33" s="283">
        <v>9.7731861187710517E-2</v>
      </c>
      <c r="F33" s="283">
        <v>9.5092818702213505E-2</v>
      </c>
      <c r="G33" s="284"/>
      <c r="H33" s="7">
        <v>23</v>
      </c>
      <c r="I33" s="7">
        <v>20</v>
      </c>
      <c r="J33" s="7">
        <v>20</v>
      </c>
      <c r="K33" s="7">
        <v>21</v>
      </c>
      <c r="L33" s="7">
        <v>27</v>
      </c>
      <c r="N33" s="285"/>
      <c r="O33" s="285"/>
      <c r="P33" s="285"/>
      <c r="Q33" s="285"/>
      <c r="R33" s="286"/>
    </row>
    <row r="34" spans="1:18" ht="14.4">
      <c r="A34" s="79" t="s">
        <v>40</v>
      </c>
      <c r="B34" s="287">
        <v>8.4257776282797903E-2</v>
      </c>
      <c r="C34" s="287">
        <v>8.5910720680268213E-2</v>
      </c>
      <c r="D34" s="287">
        <v>8.1999401272258743E-2</v>
      </c>
      <c r="E34" s="287">
        <v>9.4030161674378235E-2</v>
      </c>
      <c r="F34" s="287">
        <v>9.5013106846311327E-2</v>
      </c>
      <c r="G34" s="288"/>
      <c r="H34" s="79">
        <v>33</v>
      </c>
      <c r="I34" s="79">
        <v>28</v>
      </c>
      <c r="J34" s="79">
        <v>30</v>
      </c>
      <c r="K34" s="79">
        <v>30</v>
      </c>
      <c r="L34" s="79">
        <v>28</v>
      </c>
      <c r="N34" s="285"/>
      <c r="O34" s="285"/>
      <c r="P34" s="285"/>
      <c r="Q34" s="285"/>
      <c r="R34" s="286"/>
    </row>
    <row r="35" spans="1:18" ht="14.4">
      <c r="A35" s="7" t="s">
        <v>33</v>
      </c>
      <c r="B35" s="283">
        <v>8.4984486973519235E-2</v>
      </c>
      <c r="C35" s="283">
        <v>8.2891184209910609E-2</v>
      </c>
      <c r="D35" s="283">
        <v>8.0744144129426793E-2</v>
      </c>
      <c r="E35" s="283">
        <v>9.4246929614933431E-2</v>
      </c>
      <c r="F35" s="283">
        <v>9.4825666495549729E-2</v>
      </c>
      <c r="G35" s="284"/>
      <c r="H35" s="7">
        <v>29</v>
      </c>
      <c r="I35" s="7">
        <v>36</v>
      </c>
      <c r="J35" s="7">
        <v>34</v>
      </c>
      <c r="K35" s="7">
        <v>29</v>
      </c>
      <c r="L35" s="7">
        <v>29</v>
      </c>
      <c r="N35" s="285"/>
      <c r="O35" s="285"/>
      <c r="P35" s="285"/>
      <c r="Q35" s="285"/>
      <c r="R35" s="286"/>
    </row>
    <row r="36" spans="1:18" ht="14.4">
      <c r="A36" s="79" t="s">
        <v>28</v>
      </c>
      <c r="B36" s="287">
        <v>7.6676903081851072E-2</v>
      </c>
      <c r="C36" s="287">
        <v>7.8337685346707375E-2</v>
      </c>
      <c r="D36" s="287">
        <v>7.3882276090476304E-2</v>
      </c>
      <c r="E36" s="287">
        <v>8.7069799781476595E-2</v>
      </c>
      <c r="F36" s="287">
        <v>9.3792232556235838E-2</v>
      </c>
      <c r="G36" s="288"/>
      <c r="H36" s="79">
        <v>46</v>
      </c>
      <c r="I36" s="79">
        <v>44</v>
      </c>
      <c r="J36" s="79">
        <v>44</v>
      </c>
      <c r="K36" s="79">
        <v>38</v>
      </c>
      <c r="L36" s="79">
        <v>30</v>
      </c>
      <c r="N36" s="285"/>
      <c r="O36" s="285"/>
      <c r="P36" s="285"/>
      <c r="Q36" s="285"/>
      <c r="R36" s="286"/>
    </row>
    <row r="37" spans="1:18" ht="14.4">
      <c r="A37" s="7" t="s">
        <v>49</v>
      </c>
      <c r="B37" s="283">
        <v>7.7865337132398391E-2</v>
      </c>
      <c r="C37" s="283">
        <v>8.1917354044366647E-2</v>
      </c>
      <c r="D37" s="283">
        <v>8.0039909852062677E-2</v>
      </c>
      <c r="E37" s="283">
        <v>9.2643460654220272E-2</v>
      </c>
      <c r="F37" s="283">
        <v>9.2748494511826957E-2</v>
      </c>
      <c r="G37" s="284"/>
      <c r="H37" s="7">
        <v>42</v>
      </c>
      <c r="I37" s="7">
        <v>38</v>
      </c>
      <c r="J37" s="7">
        <v>36</v>
      </c>
      <c r="K37" s="7">
        <v>31</v>
      </c>
      <c r="L37" s="7">
        <v>31</v>
      </c>
      <c r="N37" s="285"/>
      <c r="O37" s="285"/>
      <c r="P37" s="285"/>
      <c r="Q37" s="285"/>
      <c r="R37" s="286"/>
    </row>
    <row r="38" spans="1:18" ht="14.4">
      <c r="A38" s="79" t="s">
        <v>37</v>
      </c>
      <c r="B38" s="287">
        <v>8.4283654951476189E-2</v>
      </c>
      <c r="C38" s="287">
        <v>8.5336468660376405E-2</v>
      </c>
      <c r="D38" s="287">
        <v>8.284692390273922E-2</v>
      </c>
      <c r="E38" s="287">
        <v>9.6985526376951223E-2</v>
      </c>
      <c r="F38" s="287">
        <v>9.250352812331078E-2</v>
      </c>
      <c r="G38" s="288"/>
      <c r="H38" s="79">
        <v>30</v>
      </c>
      <c r="I38" s="79">
        <v>29</v>
      </c>
      <c r="J38" s="79">
        <v>29</v>
      </c>
      <c r="K38" s="79">
        <v>23</v>
      </c>
      <c r="L38" s="79">
        <v>32</v>
      </c>
      <c r="N38" s="285"/>
      <c r="O38" s="285"/>
      <c r="P38" s="285"/>
      <c r="Q38" s="285"/>
      <c r="R38" s="286"/>
    </row>
    <row r="39" spans="1:18" ht="14.4">
      <c r="A39" s="7" t="s">
        <v>36</v>
      </c>
      <c r="B39" s="283">
        <v>8.6440333279548767E-2</v>
      </c>
      <c r="C39" s="283">
        <v>8.4893846784179744E-2</v>
      </c>
      <c r="D39" s="283">
        <v>7.9743543282041127E-2</v>
      </c>
      <c r="E39" s="283">
        <v>9.4346354636687058E-2</v>
      </c>
      <c r="F39" s="283">
        <v>9.2250662648465598E-2</v>
      </c>
      <c r="G39" s="284"/>
      <c r="H39" s="7">
        <v>28</v>
      </c>
      <c r="I39" s="7">
        <v>31</v>
      </c>
      <c r="J39" s="7">
        <v>37</v>
      </c>
      <c r="K39" s="7">
        <v>28</v>
      </c>
      <c r="L39" s="7">
        <v>33</v>
      </c>
      <c r="N39" s="285"/>
      <c r="O39" s="285"/>
      <c r="P39" s="285"/>
      <c r="Q39" s="285"/>
      <c r="R39" s="286"/>
    </row>
    <row r="40" spans="1:18" ht="14.4">
      <c r="A40" s="79" t="s">
        <v>47</v>
      </c>
      <c r="B40" s="287">
        <v>7.9015846049797916E-2</v>
      </c>
      <c r="C40" s="287">
        <v>8.0548647198535508E-2</v>
      </c>
      <c r="D40" s="287">
        <v>8.186434989706054E-2</v>
      </c>
      <c r="E40" s="287">
        <v>9.0863171108248875E-2</v>
      </c>
      <c r="F40" s="287">
        <v>9.1933586238512346E-2</v>
      </c>
      <c r="G40" s="288"/>
      <c r="H40" s="79">
        <v>40</v>
      </c>
      <c r="I40" s="79">
        <v>40</v>
      </c>
      <c r="J40" s="79">
        <v>31</v>
      </c>
      <c r="K40" s="79">
        <v>36</v>
      </c>
      <c r="L40" s="79">
        <v>34</v>
      </c>
      <c r="N40" s="285"/>
      <c r="O40" s="285"/>
      <c r="P40" s="285"/>
      <c r="Q40" s="285"/>
      <c r="R40" s="286"/>
    </row>
    <row r="41" spans="1:18" ht="14.4">
      <c r="A41" s="7" t="s">
        <v>26</v>
      </c>
      <c r="B41" s="283">
        <v>8.6501867735470944E-2</v>
      </c>
      <c r="C41" s="283">
        <v>8.7871078734136451E-2</v>
      </c>
      <c r="D41" s="283">
        <v>8.8459225101754288E-2</v>
      </c>
      <c r="E41" s="283">
        <v>9.5419652423649207E-2</v>
      </c>
      <c r="F41" s="283">
        <v>9.1141358702716613E-2</v>
      </c>
      <c r="G41" s="284"/>
      <c r="H41" s="7">
        <v>27</v>
      </c>
      <c r="I41" s="7">
        <v>25</v>
      </c>
      <c r="J41" s="7">
        <v>22</v>
      </c>
      <c r="K41" s="7">
        <v>26</v>
      </c>
      <c r="L41" s="7">
        <v>35</v>
      </c>
      <c r="N41" s="285"/>
      <c r="O41" s="285"/>
      <c r="P41" s="285"/>
      <c r="Q41" s="285"/>
      <c r="R41" s="286"/>
    </row>
    <row r="42" spans="1:18" ht="14.4">
      <c r="A42" s="79" t="s">
        <v>31</v>
      </c>
      <c r="B42" s="287">
        <v>8.3113154147900631E-2</v>
      </c>
      <c r="C42" s="287">
        <v>8.2576843211957671E-2</v>
      </c>
      <c r="D42" s="287">
        <v>7.2969683841947797E-2</v>
      </c>
      <c r="E42" s="287">
        <v>9.2154974594926567E-2</v>
      </c>
      <c r="F42" s="287">
        <v>9.083071646731472E-2</v>
      </c>
      <c r="G42" s="288"/>
      <c r="H42" s="79">
        <v>36</v>
      </c>
      <c r="I42" s="79">
        <v>37</v>
      </c>
      <c r="J42" s="79">
        <v>46</v>
      </c>
      <c r="K42" s="79">
        <v>34</v>
      </c>
      <c r="L42" s="79">
        <v>36</v>
      </c>
      <c r="N42" s="285"/>
      <c r="O42" s="285"/>
      <c r="P42" s="285"/>
      <c r="Q42" s="285"/>
      <c r="R42" s="286"/>
    </row>
    <row r="43" spans="1:18" ht="14.4">
      <c r="A43" s="7" t="s">
        <v>25</v>
      </c>
      <c r="B43" s="283">
        <v>8.3894176137997128E-2</v>
      </c>
      <c r="C43" s="283">
        <v>8.3386763108995288E-2</v>
      </c>
      <c r="D43" s="283">
        <v>8.1243570514492533E-2</v>
      </c>
      <c r="E43" s="283">
        <v>9.0093744085503955E-2</v>
      </c>
      <c r="F43" s="283">
        <v>8.8509025324654739E-2</v>
      </c>
      <c r="G43" s="284"/>
      <c r="H43" s="7">
        <v>35</v>
      </c>
      <c r="I43" s="7">
        <v>35</v>
      </c>
      <c r="J43" s="7">
        <v>32</v>
      </c>
      <c r="K43" s="7">
        <v>37</v>
      </c>
      <c r="L43" s="7">
        <v>37</v>
      </c>
      <c r="N43" s="285"/>
      <c r="O43" s="285"/>
      <c r="P43" s="285"/>
      <c r="Q43" s="285"/>
      <c r="R43" s="286"/>
    </row>
    <row r="44" spans="1:18" ht="14.4">
      <c r="A44" s="79" t="s">
        <v>19</v>
      </c>
      <c r="B44" s="287">
        <v>8.4268628687411695E-2</v>
      </c>
      <c r="C44" s="287">
        <v>8.4323165127576705E-2</v>
      </c>
      <c r="D44" s="287">
        <v>8.4036077775517734E-2</v>
      </c>
      <c r="E44" s="287">
        <v>9.2271138458624308E-2</v>
      </c>
      <c r="F44" s="287">
        <v>8.7846728999224993E-2</v>
      </c>
      <c r="G44" s="288"/>
      <c r="H44" s="79">
        <v>31</v>
      </c>
      <c r="I44" s="79">
        <v>32</v>
      </c>
      <c r="J44" s="79">
        <v>27</v>
      </c>
      <c r="K44" s="79">
        <v>32</v>
      </c>
      <c r="L44" s="79">
        <v>38</v>
      </c>
      <c r="N44" s="285"/>
      <c r="O44" s="285"/>
      <c r="P44" s="285"/>
      <c r="Q44" s="285"/>
      <c r="R44" s="286"/>
    </row>
    <row r="45" spans="1:18" ht="14.4">
      <c r="A45" s="7" t="s">
        <v>41</v>
      </c>
      <c r="B45" s="283">
        <v>8.2138946679515698E-2</v>
      </c>
      <c r="C45" s="283">
        <v>8.4885990086832105E-2</v>
      </c>
      <c r="D45" s="283">
        <v>7.9464790968645629E-2</v>
      </c>
      <c r="E45" s="283">
        <v>8.6888460849241053E-2</v>
      </c>
      <c r="F45" s="283">
        <v>8.7746160182756203E-2</v>
      </c>
      <c r="G45" s="284"/>
      <c r="H45" s="7">
        <v>39</v>
      </c>
      <c r="I45" s="7">
        <v>31</v>
      </c>
      <c r="J45" s="7">
        <v>37</v>
      </c>
      <c r="K45" s="7">
        <v>39</v>
      </c>
      <c r="L45" s="7">
        <v>39</v>
      </c>
      <c r="N45" s="285"/>
      <c r="O45" s="285"/>
      <c r="P45" s="285"/>
      <c r="Q45" s="285"/>
      <c r="R45" s="286"/>
    </row>
    <row r="46" spans="1:18" ht="14.4">
      <c r="A46" s="79" t="s">
        <v>5</v>
      </c>
      <c r="B46" s="287">
        <v>6.6563475123667393E-2</v>
      </c>
      <c r="C46" s="287">
        <v>6.8696139658887545E-2</v>
      </c>
      <c r="D46" s="287">
        <v>6.1182208485488436E-2</v>
      </c>
      <c r="E46" s="287">
        <v>5.9970068287204047E-2</v>
      </c>
      <c r="F46" s="287">
        <v>8.6164106305190558E-2</v>
      </c>
      <c r="G46" s="288"/>
      <c r="H46" s="79">
        <v>50</v>
      </c>
      <c r="I46" s="79">
        <v>49</v>
      </c>
      <c r="J46" s="79">
        <v>50</v>
      </c>
      <c r="K46" s="79">
        <v>50</v>
      </c>
      <c r="L46" s="79">
        <v>40</v>
      </c>
      <c r="N46" s="285"/>
      <c r="O46" s="285"/>
      <c r="P46" s="285"/>
      <c r="Q46" s="285"/>
      <c r="R46" s="286"/>
    </row>
    <row r="47" spans="1:18" ht="14.4">
      <c r="A47" s="7" t="s">
        <v>15</v>
      </c>
      <c r="B47" s="283">
        <v>7.6682801572555248E-2</v>
      </c>
      <c r="C47" s="283">
        <v>8.1675447121634756E-2</v>
      </c>
      <c r="D47" s="283">
        <v>7.7769880464532135E-2</v>
      </c>
      <c r="E47" s="283">
        <v>8.2366193039422927E-2</v>
      </c>
      <c r="F47" s="283">
        <v>8.5969621282116118E-2</v>
      </c>
      <c r="G47" s="284"/>
      <c r="H47" s="7">
        <v>45</v>
      </c>
      <c r="I47" s="7">
        <v>39</v>
      </c>
      <c r="J47" s="7">
        <v>40</v>
      </c>
      <c r="K47" s="7">
        <v>45</v>
      </c>
      <c r="L47" s="7">
        <v>41</v>
      </c>
      <c r="N47" s="285"/>
      <c r="O47" s="285"/>
      <c r="P47" s="285"/>
      <c r="Q47" s="285"/>
      <c r="R47" s="286"/>
    </row>
    <row r="48" spans="1:18" ht="14.4">
      <c r="A48" s="79" t="s">
        <v>34</v>
      </c>
      <c r="B48" s="287">
        <v>7.7352466605865547E-2</v>
      </c>
      <c r="C48" s="287">
        <v>7.8283545816445504E-2</v>
      </c>
      <c r="D48" s="287">
        <v>7.4401747754148401E-2</v>
      </c>
      <c r="E48" s="287">
        <v>8.5999001470492026E-2</v>
      </c>
      <c r="F48" s="287">
        <v>8.570695997913455E-2</v>
      </c>
      <c r="G48" s="288"/>
      <c r="H48" s="79">
        <v>43</v>
      </c>
      <c r="I48" s="79">
        <v>45</v>
      </c>
      <c r="J48" s="79">
        <v>43</v>
      </c>
      <c r="K48" s="79">
        <v>40</v>
      </c>
      <c r="L48" s="79">
        <v>42</v>
      </c>
      <c r="N48" s="285"/>
      <c r="O48" s="285"/>
      <c r="P48" s="285"/>
      <c r="Q48" s="285"/>
      <c r="R48" s="286"/>
    </row>
    <row r="49" spans="1:18" ht="14.4">
      <c r="A49" s="96" t="s">
        <v>35</v>
      </c>
      <c r="B49" s="289">
        <v>8.2496842570907947E-2</v>
      </c>
      <c r="C49" s="289">
        <v>7.9948290293927568E-2</v>
      </c>
      <c r="D49" s="289">
        <v>7.8022334237159888E-2</v>
      </c>
      <c r="E49" s="289">
        <v>8.3295764504673117E-2</v>
      </c>
      <c r="F49" s="289">
        <v>8.3951702648078969E-2</v>
      </c>
      <c r="G49" s="290"/>
      <c r="H49" s="96">
        <v>38</v>
      </c>
      <c r="I49" s="96">
        <v>42</v>
      </c>
      <c r="J49" s="96">
        <v>39</v>
      </c>
      <c r="K49" s="96">
        <v>44</v>
      </c>
      <c r="L49" s="96">
        <v>43</v>
      </c>
      <c r="N49" s="285"/>
      <c r="O49" s="285"/>
      <c r="P49" s="285"/>
      <c r="Q49" s="285"/>
      <c r="R49" s="286"/>
    </row>
    <row r="50" spans="1:18" ht="14.4">
      <c r="A50" s="79" t="s">
        <v>45</v>
      </c>
      <c r="B50" s="287">
        <v>7.8185815831592634E-2</v>
      </c>
      <c r="C50" s="287">
        <v>7.899164491611213E-2</v>
      </c>
      <c r="D50" s="287">
        <v>7.2989529098017827E-2</v>
      </c>
      <c r="E50" s="287">
        <v>8.5333657833288751E-2</v>
      </c>
      <c r="F50" s="287">
        <v>8.3906451643713936E-2</v>
      </c>
      <c r="G50" s="288"/>
      <c r="H50" s="79">
        <v>41</v>
      </c>
      <c r="I50" s="79">
        <v>43</v>
      </c>
      <c r="J50" s="79">
        <v>45</v>
      </c>
      <c r="K50" s="79">
        <v>41</v>
      </c>
      <c r="L50" s="79">
        <v>44</v>
      </c>
      <c r="N50" s="285"/>
      <c r="O50" s="285"/>
      <c r="P50" s="285"/>
      <c r="Q50" s="285"/>
      <c r="R50" s="286"/>
    </row>
    <row r="51" spans="1:18" ht="14.4">
      <c r="A51" s="7" t="s">
        <v>51</v>
      </c>
      <c r="B51" s="283">
        <v>8.2507874677950385E-2</v>
      </c>
      <c r="C51" s="283">
        <v>8.0043482535349778E-2</v>
      </c>
      <c r="D51" s="283">
        <v>7.7563531227177296E-2</v>
      </c>
      <c r="E51" s="283">
        <v>8.351188401725948E-2</v>
      </c>
      <c r="F51" s="283">
        <v>8.3645005602822411E-2</v>
      </c>
      <c r="G51" s="284"/>
      <c r="H51" s="7">
        <v>37</v>
      </c>
      <c r="I51" s="7">
        <v>41</v>
      </c>
      <c r="J51" s="7">
        <v>41</v>
      </c>
      <c r="K51" s="7">
        <v>43</v>
      </c>
      <c r="L51" s="7">
        <v>45</v>
      </c>
      <c r="N51" s="285"/>
      <c r="O51" s="285"/>
      <c r="P51" s="285"/>
      <c r="Q51" s="285"/>
      <c r="R51" s="286"/>
    </row>
    <row r="52" spans="1:18" ht="14.4">
      <c r="A52" s="79" t="s">
        <v>48</v>
      </c>
      <c r="B52" s="287">
        <v>8.907130609167821E-2</v>
      </c>
      <c r="C52" s="287">
        <v>8.3442977173697877E-2</v>
      </c>
      <c r="D52" s="287">
        <v>8.0267022590085974E-2</v>
      </c>
      <c r="E52" s="287">
        <v>8.4595522079529917E-2</v>
      </c>
      <c r="F52" s="287">
        <v>8.3575756413697896E-2</v>
      </c>
      <c r="G52" s="288"/>
      <c r="H52" s="79">
        <v>24</v>
      </c>
      <c r="I52" s="79">
        <v>34</v>
      </c>
      <c r="J52" s="79">
        <v>35</v>
      </c>
      <c r="K52" s="79">
        <v>42</v>
      </c>
      <c r="L52" s="79">
        <v>46</v>
      </c>
      <c r="N52" s="285"/>
      <c r="O52" s="285"/>
      <c r="P52" s="285"/>
      <c r="Q52" s="285"/>
      <c r="R52" s="286"/>
    </row>
    <row r="53" spans="1:18" ht="14.4">
      <c r="A53" s="7" t="s">
        <v>43</v>
      </c>
      <c r="B53" s="283">
        <v>7.0165814601932705E-2</v>
      </c>
      <c r="C53" s="283">
        <v>7.1356754874401809E-2</v>
      </c>
      <c r="D53" s="283">
        <v>6.7839646396337216E-2</v>
      </c>
      <c r="E53" s="283">
        <v>7.7155237638849933E-2</v>
      </c>
      <c r="F53" s="283">
        <v>8.1013955560985548E-2</v>
      </c>
      <c r="G53" s="284"/>
      <c r="H53" s="7">
        <v>48</v>
      </c>
      <c r="I53" s="7">
        <v>48</v>
      </c>
      <c r="J53" s="7">
        <v>48</v>
      </c>
      <c r="K53" s="7">
        <v>47</v>
      </c>
      <c r="L53" s="7">
        <v>47</v>
      </c>
      <c r="N53" s="285"/>
      <c r="O53" s="285"/>
      <c r="P53" s="285"/>
      <c r="Q53" s="285"/>
      <c r="R53" s="286"/>
    </row>
    <row r="54" spans="1:18" ht="14.4">
      <c r="A54" s="79" t="s">
        <v>39</v>
      </c>
      <c r="B54" s="287">
        <v>7.7321044698865776E-2</v>
      </c>
      <c r="C54" s="287">
        <v>7.60133673896113E-2</v>
      </c>
      <c r="D54" s="287">
        <v>7.4457322189251024E-2</v>
      </c>
      <c r="E54" s="287">
        <v>8.0027397926147617E-2</v>
      </c>
      <c r="F54" s="287">
        <v>7.8120470529934746E-2</v>
      </c>
      <c r="G54" s="288"/>
      <c r="H54" s="79">
        <v>44</v>
      </c>
      <c r="I54" s="79">
        <v>46</v>
      </c>
      <c r="J54" s="79">
        <v>42</v>
      </c>
      <c r="K54" s="79">
        <v>46</v>
      </c>
      <c r="L54" s="79">
        <v>48</v>
      </c>
      <c r="N54" s="285"/>
      <c r="O54" s="285"/>
      <c r="P54" s="285"/>
      <c r="Q54" s="285"/>
      <c r="R54" s="286"/>
    </row>
    <row r="55" spans="1:18" ht="14.4">
      <c r="A55" s="7" t="s">
        <v>52</v>
      </c>
      <c r="B55" s="283">
        <v>6.7160190480209894E-2</v>
      </c>
      <c r="C55" s="283">
        <v>6.8105133925431924E-2</v>
      </c>
      <c r="D55" s="283">
        <v>6.6714808349500221E-2</v>
      </c>
      <c r="E55" s="283">
        <v>7.5758153473053647E-2</v>
      </c>
      <c r="F55" s="283">
        <v>7.508116822509206E-2</v>
      </c>
      <c r="G55" s="284"/>
      <c r="H55" s="7">
        <v>49</v>
      </c>
      <c r="I55" s="7">
        <v>50</v>
      </c>
      <c r="J55" s="7">
        <v>49</v>
      </c>
      <c r="K55" s="7">
        <v>48</v>
      </c>
      <c r="L55" s="7">
        <v>49</v>
      </c>
      <c r="N55" s="285"/>
      <c r="O55" s="285"/>
      <c r="P55" s="285"/>
      <c r="Q55" s="285"/>
      <c r="R55" s="286"/>
    </row>
    <row r="56" spans="1:18" s="91" customFormat="1" ht="14.4">
      <c r="A56" s="79" t="s">
        <v>50</v>
      </c>
      <c r="B56" s="287">
        <v>7.2930615265687754E-2</v>
      </c>
      <c r="C56" s="287">
        <v>7.2241389328859693E-2</v>
      </c>
      <c r="D56" s="287">
        <v>7.2114824550878615E-2</v>
      </c>
      <c r="E56" s="287">
        <v>7.453592963394863E-2</v>
      </c>
      <c r="F56" s="287">
        <v>7.3001914747685151E-2</v>
      </c>
      <c r="G56" s="288"/>
      <c r="H56" s="79">
        <v>47</v>
      </c>
      <c r="I56" s="79">
        <v>47</v>
      </c>
      <c r="J56" s="79">
        <v>47</v>
      </c>
      <c r="K56" s="79">
        <v>49</v>
      </c>
      <c r="L56" s="79">
        <v>50</v>
      </c>
      <c r="N56" s="285"/>
      <c r="O56" s="285"/>
      <c r="P56" s="285"/>
      <c r="Q56" s="285"/>
      <c r="R56" s="286"/>
    </row>
    <row r="57" spans="1:18" s="91" customFormat="1" ht="12" customHeight="1">
      <c r="A57" s="5"/>
      <c r="B57" s="28"/>
      <c r="C57" s="28"/>
      <c r="D57" s="5"/>
      <c r="E57" s="5"/>
      <c r="F57" s="5"/>
      <c r="G57" s="29"/>
      <c r="H57" s="5"/>
      <c r="I57" s="5"/>
      <c r="J57" s="41"/>
      <c r="K57" s="5"/>
      <c r="L57" s="5"/>
    </row>
    <row r="58" spans="1:18" ht="12" customHeight="1">
      <c r="A58" s="81"/>
      <c r="I58" s="41"/>
      <c r="J58" s="41"/>
      <c r="K58" s="5"/>
    </row>
    <row r="59" spans="1:18" ht="12" customHeight="1">
      <c r="A59" s="42" t="s">
        <v>192</v>
      </c>
      <c r="I59" s="41"/>
      <c r="J59" s="41"/>
      <c r="K59" s="5"/>
    </row>
    <row r="60" spans="1:18" ht="12" customHeight="1">
      <c r="I60" s="41"/>
      <c r="J60" s="41"/>
      <c r="K60" s="5"/>
    </row>
    <row r="61" spans="1:18" ht="12" customHeight="1">
      <c r="I61" s="41"/>
      <c r="J61" s="41"/>
      <c r="K61" s="5"/>
    </row>
  </sheetData>
  <sortState xmlns:xlrd2="http://schemas.microsoft.com/office/spreadsheetml/2017/richdata2" ref="A7:L56">
    <sortCondition ref="L7:L56"/>
  </sortState>
  <mergeCells count="2">
    <mergeCell ref="A2:L2"/>
    <mergeCell ref="A4:L4"/>
  </mergeCells>
  <printOptions horizontalCentered="1"/>
  <pageMargins left="0.85" right="0.75" top="0.54" bottom="0.4" header="0.33" footer="0.24"/>
  <pageSetup scale="89" orientation="portrait" r:id="rId1"/>
  <headerFooter alignWithMargins="0">
    <oddFooter xml:space="preserve">&amp;C&amp;"Times New Roman,Bold"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DDEBF7"/>
  </sheetPr>
  <dimension ref="A1:H56"/>
  <sheetViews>
    <sheetView zoomScaleNormal="100" workbookViewId="0"/>
  </sheetViews>
  <sheetFormatPr defaultColWidth="8.88671875" defaultRowHeight="13.8"/>
  <cols>
    <col min="1" max="8" width="12.109375" style="5" customWidth="1"/>
    <col min="9" max="9" width="1.5546875" style="5" customWidth="1"/>
    <col min="10" max="16384" width="8.88671875" style="5"/>
  </cols>
  <sheetData>
    <row r="1" spans="1:8" ht="18">
      <c r="A1" s="16" t="s">
        <v>163</v>
      </c>
      <c r="B1" s="16"/>
      <c r="C1" s="16"/>
      <c r="D1" s="16"/>
      <c r="E1" s="16"/>
      <c r="F1" s="16"/>
      <c r="G1" s="16"/>
      <c r="H1" s="16"/>
    </row>
    <row r="2" spans="1:8" ht="18">
      <c r="A2" s="291" t="s">
        <v>222</v>
      </c>
      <c r="B2" s="291"/>
      <c r="C2" s="291"/>
      <c r="D2" s="291"/>
      <c r="E2" s="291"/>
      <c r="F2" s="291"/>
      <c r="G2" s="291"/>
      <c r="H2" s="291"/>
    </row>
    <row r="3" spans="1:8" ht="18">
      <c r="A3" s="16"/>
      <c r="B3" s="16"/>
      <c r="C3" s="16"/>
      <c r="D3" s="16"/>
      <c r="E3" s="16"/>
      <c r="F3" s="16"/>
      <c r="G3" s="16"/>
      <c r="H3" s="16"/>
    </row>
    <row r="4" spans="1:8" ht="14.4">
      <c r="A4" s="292" t="str">
        <f>"Fiscal Year "&amp;'Table 1'!F6</f>
        <v>Fiscal Year 2022</v>
      </c>
      <c r="B4" s="292"/>
      <c r="C4" s="292"/>
      <c r="D4" s="292"/>
      <c r="E4" s="292"/>
      <c r="F4" s="292"/>
      <c r="G4" s="292"/>
      <c r="H4" s="292"/>
    </row>
    <row r="56" spans="1:1">
      <c r="A56" s="42" t="s">
        <v>192</v>
      </c>
    </row>
  </sheetData>
  <mergeCells count="2">
    <mergeCell ref="A2:H2"/>
    <mergeCell ref="A4:H4"/>
  </mergeCells>
  <printOptions horizontalCentered="1"/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174A7C"/>
  </sheetPr>
  <dimension ref="A1:A57"/>
  <sheetViews>
    <sheetView zoomScaleNormal="100" workbookViewId="0"/>
  </sheetViews>
  <sheetFormatPr defaultColWidth="8.88671875" defaultRowHeight="13.8"/>
  <cols>
    <col min="1" max="16384" width="8.88671875" style="5"/>
  </cols>
  <sheetData>
    <row r="1" spans="1:1" ht="18">
      <c r="A1" s="9" t="s">
        <v>160</v>
      </c>
    </row>
    <row r="2" spans="1:1" ht="18">
      <c r="A2" s="9" t="s">
        <v>204</v>
      </c>
    </row>
    <row r="3" spans="1:1" ht="18">
      <c r="A3" s="9"/>
    </row>
    <row r="4" spans="1:1" ht="14.4">
      <c r="A4" s="47" t="str">
        <f>"Fiscal Year "&amp;'Table 1'!F6</f>
        <v>Fiscal Year 2022</v>
      </c>
    </row>
    <row r="7" spans="1:1">
      <c r="A7" s="48"/>
    </row>
    <row r="57" spans="1:1">
      <c r="A57" s="42" t="s">
        <v>192</v>
      </c>
    </row>
  </sheetData>
  <printOptions horizontalCentered="1" verticalCentered="1"/>
  <pageMargins left="0.7" right="0.7" top="0.75" bottom="0.7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174A7C"/>
  </sheetPr>
  <dimension ref="A1:H24"/>
  <sheetViews>
    <sheetView zoomScaleNormal="100" workbookViewId="0">
      <selection sqref="A1:G1"/>
    </sheetView>
  </sheetViews>
  <sheetFormatPr defaultColWidth="9.109375" defaultRowHeight="13.8"/>
  <cols>
    <col min="1" max="1" width="9.109375" style="5"/>
    <col min="2" max="2" width="9.5546875" style="5" customWidth="1"/>
    <col min="3" max="3" width="9.44140625" style="5" bestFit="1" customWidth="1"/>
    <col min="4" max="4" width="7" style="5" customWidth="1"/>
    <col min="5" max="5" width="9.109375" style="5"/>
    <col min="6" max="6" width="7.44140625" style="5" customWidth="1"/>
    <col min="7" max="16384" width="9.109375" style="5"/>
  </cols>
  <sheetData>
    <row r="1" spans="1:8" ht="18">
      <c r="A1" s="291" t="s">
        <v>54</v>
      </c>
      <c r="B1" s="291"/>
      <c r="C1" s="291"/>
      <c r="D1" s="291"/>
      <c r="E1" s="291"/>
      <c r="F1" s="291"/>
      <c r="G1" s="291"/>
    </row>
    <row r="2" spans="1:8" ht="18">
      <c r="A2" s="291" t="s">
        <v>55</v>
      </c>
      <c r="B2" s="291"/>
      <c r="C2" s="291"/>
      <c r="D2" s="291"/>
      <c r="E2" s="291"/>
      <c r="F2" s="291"/>
      <c r="G2" s="291"/>
      <c r="H2" s="49"/>
    </row>
    <row r="3" spans="1:8" ht="18">
      <c r="A3" s="16"/>
      <c r="B3" s="16"/>
      <c r="C3" s="16"/>
      <c r="D3" s="16"/>
      <c r="E3" s="16"/>
      <c r="F3" s="16"/>
      <c r="G3" s="16"/>
      <c r="H3" s="49"/>
    </row>
    <row r="4" spans="1:8" ht="15.6">
      <c r="A4" s="299" t="str">
        <f>"Thirteen Western States - Fiscal Year "&amp;'Table 1'!F6</f>
        <v>Thirteen Western States - Fiscal Year 2022</v>
      </c>
      <c r="B4" s="299"/>
      <c r="C4" s="299"/>
      <c r="D4" s="299"/>
      <c r="E4" s="299"/>
      <c r="F4" s="299"/>
      <c r="G4" s="299"/>
      <c r="H4" s="15"/>
    </row>
    <row r="5" spans="1:8" ht="14.4">
      <c r="A5" s="295" t="s">
        <v>2</v>
      </c>
      <c r="B5" s="50"/>
      <c r="C5" s="296" t="s">
        <v>0</v>
      </c>
      <c r="D5" s="50"/>
      <c r="E5" s="297" t="s">
        <v>56</v>
      </c>
      <c r="F5" s="50"/>
      <c r="G5" s="298" t="s">
        <v>57</v>
      </c>
    </row>
    <row r="6" spans="1:8" ht="12.6" customHeight="1">
      <c r="A6" s="295"/>
      <c r="B6" s="51"/>
      <c r="C6" s="296"/>
      <c r="D6" s="51"/>
      <c r="E6" s="297"/>
      <c r="F6" s="51"/>
      <c r="G6" s="298"/>
    </row>
    <row r="7" spans="1:8" ht="14.4">
      <c r="A7" s="295"/>
      <c r="B7" s="52"/>
      <c r="C7" s="296"/>
      <c r="D7" s="51"/>
      <c r="E7" s="297"/>
      <c r="F7" s="51"/>
      <c r="G7" s="298"/>
    </row>
    <row r="8" spans="1:8" ht="14.4">
      <c r="A8" s="295"/>
      <c r="B8" s="53"/>
      <c r="C8" s="296"/>
      <c r="D8" s="53"/>
      <c r="E8" s="297"/>
      <c r="F8" s="53"/>
      <c r="G8" s="298"/>
    </row>
    <row r="9" spans="1:8" ht="14.4" customHeight="1">
      <c r="A9" s="54" t="s">
        <v>6</v>
      </c>
      <c r="B9" s="54"/>
      <c r="C9" s="55">
        <f>VLOOKUP(A9,'Table 1'!A:L,6,FALSE)</f>
        <v>155.29652805447893</v>
      </c>
      <c r="D9" s="54"/>
      <c r="E9" s="56">
        <f>VLOOKUP(A9,'Table 1'!A:L,12,FALSE)</f>
        <v>2</v>
      </c>
      <c r="F9" s="54"/>
      <c r="G9" s="57">
        <v>1</v>
      </c>
    </row>
    <row r="10" spans="1:8" ht="14.4">
      <c r="A10" s="58" t="s">
        <v>12</v>
      </c>
      <c r="B10" s="58"/>
      <c r="C10" s="59">
        <f>VLOOKUP(A10,'Table 1'!A:L,6,FALSE)</f>
        <v>152.82427830987805</v>
      </c>
      <c r="D10" s="58"/>
      <c r="E10" s="60">
        <f>VLOOKUP(A10,'Table 1'!A:L,12,FALSE)</f>
        <v>3</v>
      </c>
      <c r="F10" s="58"/>
      <c r="G10" s="61">
        <v>2</v>
      </c>
    </row>
    <row r="11" spans="1:8" ht="14.4">
      <c r="A11" s="54" t="s">
        <v>14</v>
      </c>
      <c r="B11" s="54"/>
      <c r="C11" s="55">
        <f>VLOOKUP(A11,'Table 1'!A:L,6,FALSE)</f>
        <v>134.20752213133323</v>
      </c>
      <c r="D11" s="54"/>
      <c r="E11" s="56">
        <f>VLOOKUP(A11,'Table 1'!A:L,12,FALSE)</f>
        <v>6</v>
      </c>
      <c r="F11" s="54"/>
      <c r="G11" s="57">
        <v>3</v>
      </c>
    </row>
    <row r="12" spans="1:8" ht="14.4">
      <c r="A12" s="58" t="s">
        <v>23</v>
      </c>
      <c r="B12" s="58"/>
      <c r="C12" s="59">
        <f>VLOOKUP(A12,'Table 1'!A:L,6,FALSE)</f>
        <v>110.83656236422713</v>
      </c>
      <c r="D12" s="58"/>
      <c r="E12" s="60">
        <f>VLOOKUP(A12,'Table 1'!A:L,12,FALSE)</f>
        <v>16</v>
      </c>
      <c r="F12" s="58"/>
      <c r="G12" s="61">
        <v>4</v>
      </c>
    </row>
    <row r="13" spans="1:8" ht="14.4">
      <c r="A13" s="54" t="s">
        <v>31</v>
      </c>
      <c r="B13" s="54"/>
      <c r="C13" s="55">
        <f>VLOOKUP(A13,'Table 1'!A:L,6,FALSE)</f>
        <v>108.70853395198327</v>
      </c>
      <c r="D13" s="54"/>
      <c r="E13" s="56">
        <f>VLOOKUP(A13,'Table 1'!A:L,12,FALSE)</f>
        <v>19</v>
      </c>
      <c r="F13" s="54"/>
      <c r="G13" s="57">
        <v>5</v>
      </c>
    </row>
    <row r="14" spans="1:8" ht="14.4">
      <c r="A14" s="58" t="s">
        <v>5</v>
      </c>
      <c r="B14" s="58"/>
      <c r="C14" s="59">
        <f>VLOOKUP(A14,'Table 1'!A:L,6,FALSE)</f>
        <v>105.40523039949194</v>
      </c>
      <c r="D14" s="58"/>
      <c r="E14" s="60">
        <f>VLOOKUP(A14,'Table 1'!A:L,12,FALSE)</f>
        <v>22</v>
      </c>
      <c r="F14" s="58"/>
      <c r="G14" s="61">
        <v>6</v>
      </c>
    </row>
    <row r="15" spans="1:8" ht="14.4">
      <c r="A15" s="54" t="s">
        <v>30</v>
      </c>
      <c r="B15" s="54"/>
      <c r="C15" s="55">
        <f>VLOOKUP(A15,'Table 1'!A:L,6,FALSE)</f>
        <v>102.40259092028055</v>
      </c>
      <c r="D15" s="54"/>
      <c r="E15" s="56">
        <f>VLOOKUP(A15,'Table 1'!A:L,12,FALSE)</f>
        <v>24</v>
      </c>
      <c r="F15" s="54"/>
      <c r="G15" s="57">
        <v>7</v>
      </c>
    </row>
    <row r="16" spans="1:8" ht="14.4">
      <c r="A16" s="58" t="s">
        <v>40</v>
      </c>
      <c r="B16" s="58"/>
      <c r="C16" s="59">
        <f>VLOOKUP(A16,'Table 1'!A:L,6,FALSE)</f>
        <v>101.64982071000422</v>
      </c>
      <c r="D16" s="58"/>
      <c r="E16" s="60">
        <f>VLOOKUP(A16,'Table 1'!A:L,12,FALSE)</f>
        <v>26</v>
      </c>
      <c r="F16" s="58"/>
      <c r="G16" s="61">
        <v>8</v>
      </c>
    </row>
    <row r="17" spans="1:7" ht="14.4">
      <c r="A17" s="62" t="s">
        <v>35</v>
      </c>
      <c r="B17" s="62"/>
      <c r="C17" s="63">
        <f>VLOOKUP(A17,'Table 1'!A:L,6,FALSE)</f>
        <v>101.25873042877363</v>
      </c>
      <c r="D17" s="62"/>
      <c r="E17" s="64">
        <f>VLOOKUP(A17,'Table 1'!A:L,12,FALSE)</f>
        <v>28</v>
      </c>
      <c r="F17" s="62"/>
      <c r="G17" s="65">
        <v>9</v>
      </c>
    </row>
    <row r="18" spans="1:7" ht="14.4">
      <c r="A18" s="58" t="s">
        <v>32</v>
      </c>
      <c r="B18" s="58"/>
      <c r="C18" s="59">
        <f>VLOOKUP(A18,'Table 1'!A:L,6,FALSE)</f>
        <v>99.760613843664188</v>
      </c>
      <c r="D18" s="58"/>
      <c r="E18" s="60">
        <f>VLOOKUP(A18,'Table 1'!A:L,12,FALSE)</f>
        <v>33</v>
      </c>
      <c r="F18" s="58"/>
      <c r="G18" s="61">
        <v>10</v>
      </c>
    </row>
    <row r="19" spans="1:7" ht="14.4">
      <c r="A19" s="54" t="s">
        <v>44</v>
      </c>
      <c r="B19" s="54"/>
      <c r="C19" s="55">
        <f>VLOOKUP(A19,'Table 1'!A:L,6,FALSE)</f>
        <v>94.329282909104691</v>
      </c>
      <c r="D19" s="54"/>
      <c r="E19" s="56">
        <f>VLOOKUP(A19,'Table 1'!A:L,12,FALSE)</f>
        <v>38</v>
      </c>
      <c r="F19" s="54"/>
      <c r="G19" s="57">
        <v>11</v>
      </c>
    </row>
    <row r="20" spans="1:7" ht="14.4">
      <c r="A20" s="58" t="s">
        <v>41</v>
      </c>
      <c r="B20" s="58"/>
      <c r="C20" s="59">
        <f>VLOOKUP(A20,'Table 1'!A:L,6,FALSE)</f>
        <v>92.49461935333774</v>
      </c>
      <c r="D20" s="58"/>
      <c r="E20" s="60">
        <f>VLOOKUP(A20,'Table 1'!A:L,12,FALSE)</f>
        <v>43</v>
      </c>
      <c r="F20" s="58"/>
      <c r="G20" s="61">
        <v>12</v>
      </c>
    </row>
    <row r="21" spans="1:7" ht="14.4">
      <c r="A21" s="54" t="s">
        <v>15</v>
      </c>
      <c r="B21" s="54"/>
      <c r="C21" s="55">
        <f>VLOOKUP(A21,'Table 1'!A:L,6,FALSE)</f>
        <v>88.450553217560014</v>
      </c>
      <c r="D21" s="54"/>
      <c r="E21" s="56">
        <f>VLOOKUP(A21,'Table 1'!A:L,12,FALSE)</f>
        <v>45</v>
      </c>
      <c r="F21" s="54"/>
      <c r="G21" s="57">
        <v>13</v>
      </c>
    </row>
    <row r="22" spans="1:7" ht="14.4">
      <c r="A22" s="7"/>
      <c r="B22" s="7"/>
      <c r="C22" s="7"/>
      <c r="D22" s="7"/>
      <c r="E22" s="7"/>
      <c r="F22" s="7"/>
      <c r="G22" s="7"/>
    </row>
    <row r="23" spans="1:7">
      <c r="A23" s="66"/>
      <c r="B23" s="66"/>
      <c r="C23" s="66"/>
      <c r="D23" s="66"/>
      <c r="E23" s="66"/>
      <c r="F23" s="66"/>
      <c r="G23" s="66"/>
    </row>
    <row r="24" spans="1:7">
      <c r="A24" s="42" t="s">
        <v>192</v>
      </c>
    </row>
  </sheetData>
  <sortState xmlns:xlrd2="http://schemas.microsoft.com/office/spreadsheetml/2017/richdata2" ref="A9:E21">
    <sortCondition descending="1" ref="C9:C21"/>
  </sortState>
  <mergeCells count="7">
    <mergeCell ref="A5:A8"/>
    <mergeCell ref="C5:C8"/>
    <mergeCell ref="E5:E8"/>
    <mergeCell ref="G5:G8"/>
    <mergeCell ref="A1:G1"/>
    <mergeCell ref="A2:G2"/>
    <mergeCell ref="A4:G4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174A7C"/>
  </sheetPr>
  <dimension ref="A1:XEV21"/>
  <sheetViews>
    <sheetView zoomScaleNormal="100" workbookViewId="0"/>
  </sheetViews>
  <sheetFormatPr defaultColWidth="9.109375" defaultRowHeight="13.8"/>
  <cols>
    <col min="1" max="1" width="6.109375" style="67" customWidth="1"/>
    <col min="2" max="2" width="11.109375" style="67" customWidth="1"/>
    <col min="3" max="3" width="5.88671875" style="67" customWidth="1"/>
    <col min="4" max="4" width="4" style="67" customWidth="1"/>
    <col min="5" max="5" width="6.88671875" style="67" customWidth="1"/>
    <col min="6" max="6" width="9" style="67" customWidth="1"/>
    <col min="7" max="7" width="7" style="67" customWidth="1"/>
    <col min="8" max="8" width="6.5546875" style="67" customWidth="1"/>
    <col min="9" max="9" width="3.88671875" style="67" customWidth="1"/>
    <col min="10" max="10" width="9.33203125" style="67" customWidth="1"/>
    <col min="11" max="11" width="9.44140625" style="67" customWidth="1"/>
    <col min="12" max="16384" width="9.109375" style="67"/>
  </cols>
  <sheetData>
    <row r="1" spans="1:1024 1027:2047 2050:3070 3073:8192 8195:9215 9218:10238 10241:12288 12291:13311 13314:14334 14337:16376" ht="18">
      <c r="A1" s="16" t="s">
        <v>142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024 1027:2047 2050:3070 3073:8192 8195:9215 9218:10238 10241:12288 12291:13311 13314:14334 14337:16376" ht="18" customHeight="1">
      <c r="A2" s="291" t="s">
        <v>205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024 1027:2047 2050:3070 3073:8192 8195:9215 9218:10238 10241:12288 12291:13311 13314:14334 14337:16376" ht="18" customHeight="1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024 1027:2047 2050:3070 3073:8192 8195:9215 9218:10238 10241:12288 12291:13311 13314:14334 14337:16376" s="70" customFormat="1" ht="18">
      <c r="A4" s="292" t="s">
        <v>58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5" spans="1:1024 1027:2047 2050:3070 3073:8192 8195:9215 9218:10238 10241:12288 12291:13311 13314:14334 14337:16376" ht="12.9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024 1027:2047 2050:3070 3073:8192 8195:9215 9218:10238 10241:12288 12291:13311 13314:14334 14337:16376" ht="15" customHeight="1">
      <c r="A6" s="72" t="s">
        <v>59</v>
      </c>
      <c r="B6" s="300" t="s">
        <v>60</v>
      </c>
      <c r="C6" s="301"/>
      <c r="D6" s="73"/>
      <c r="E6" s="71"/>
      <c r="F6" s="302" t="s">
        <v>61</v>
      </c>
      <c r="G6" s="302"/>
      <c r="H6" s="71"/>
      <c r="I6" s="71"/>
      <c r="J6" s="74" t="s">
        <v>62</v>
      </c>
      <c r="K6" s="71"/>
    </row>
    <row r="7" spans="1:1024 1027:2047 2050:3070 3073:8192 8195:9215 9218:10238 10241:12288 12291:13311 13314:14334 14337:16376" ht="15" customHeight="1">
      <c r="A7" s="72" t="s">
        <v>63</v>
      </c>
      <c r="B7" s="73" t="s">
        <v>0</v>
      </c>
      <c r="C7" s="303" t="s">
        <v>1</v>
      </c>
      <c r="D7" s="303"/>
      <c r="E7" s="71"/>
      <c r="F7" s="73" t="s">
        <v>0</v>
      </c>
      <c r="G7" s="73" t="s">
        <v>1</v>
      </c>
      <c r="H7" s="71"/>
      <c r="I7" s="71"/>
      <c r="J7" s="71" t="s">
        <v>0</v>
      </c>
      <c r="K7" s="75" t="s">
        <v>1</v>
      </c>
    </row>
    <row r="8" spans="1:1024 1027:2047 2050:3070 3073:8192 8195:9215 9218:10238 10241:12288 12291:13311 13314:14334 14337:16376" ht="14.4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024 1027:2047 2050:3070 3073:8192 8195:9215 9218:10238 10241:12288 12291:13311 13314:14334 14337:16376" ht="14.4">
      <c r="A9" s="77">
        <v>2022</v>
      </c>
      <c r="B9" s="78">
        <v>63.266035382988314</v>
      </c>
      <c r="C9" s="79">
        <v>34</v>
      </c>
      <c r="D9" s="80"/>
      <c r="E9" s="80"/>
      <c r="F9" s="78">
        <v>37.992695045785311</v>
      </c>
      <c r="G9" s="79">
        <v>25</v>
      </c>
      <c r="H9" s="80"/>
      <c r="I9" s="80"/>
      <c r="J9" s="78">
        <v>101.25873042877363</v>
      </c>
      <c r="K9" s="79">
        <v>28</v>
      </c>
      <c r="L9" s="81"/>
      <c r="O9" s="82"/>
      <c r="P9" s="5"/>
      <c r="Q9" s="81"/>
      <c r="R9" s="82"/>
      <c r="S9" s="5"/>
      <c r="V9" s="82"/>
      <c r="W9" s="5"/>
      <c r="Z9" s="82"/>
      <c r="AA9" s="5"/>
      <c r="AB9" s="81"/>
      <c r="AC9" s="82"/>
      <c r="AD9" s="5"/>
      <c r="AG9" s="82"/>
      <c r="AH9" s="5"/>
      <c r="AK9" s="82"/>
      <c r="AL9" s="5"/>
      <c r="AM9" s="81"/>
      <c r="AN9" s="82"/>
      <c r="AO9" s="5"/>
      <c r="AR9" s="82"/>
      <c r="AS9" s="5"/>
      <c r="AV9" s="82"/>
      <c r="AW9" s="5"/>
      <c r="AX9" s="81"/>
      <c r="AY9" s="82"/>
      <c r="AZ9" s="5"/>
      <c r="BC9" s="82"/>
      <c r="BD9" s="5"/>
      <c r="BG9" s="82"/>
      <c r="BH9" s="5"/>
      <c r="BI9" s="81"/>
      <c r="BJ9" s="82"/>
      <c r="BK9" s="5"/>
      <c r="BN9" s="82"/>
      <c r="BO9" s="5"/>
      <c r="BR9" s="82"/>
      <c r="BS9" s="5"/>
      <c r="BT9" s="81"/>
      <c r="BU9" s="82"/>
      <c r="BV9" s="5"/>
      <c r="BY9" s="82"/>
      <c r="BZ9" s="5"/>
      <c r="CC9" s="82"/>
      <c r="CD9" s="5"/>
      <c r="CE9" s="81"/>
      <c r="CF9" s="82"/>
      <c r="CG9" s="5"/>
      <c r="CJ9" s="82"/>
      <c r="CK9" s="5"/>
      <c r="CN9" s="82"/>
      <c r="CO9" s="5"/>
      <c r="CP9" s="81"/>
      <c r="CQ9" s="82"/>
      <c r="CR9" s="5"/>
      <c r="CU9" s="82"/>
      <c r="CV9" s="5"/>
      <c r="CY9" s="82"/>
      <c r="CZ9" s="5"/>
      <c r="DA9" s="81"/>
      <c r="DB9" s="82"/>
      <c r="DC9" s="5"/>
      <c r="DF9" s="82"/>
      <c r="DG9" s="5"/>
      <c r="DJ9" s="82"/>
      <c r="DK9" s="5"/>
      <c r="DL9" s="81"/>
      <c r="DM9" s="82"/>
      <c r="DN9" s="5"/>
      <c r="DQ9" s="82"/>
      <c r="DR9" s="5"/>
      <c r="DU9" s="82"/>
      <c r="DV9" s="5"/>
      <c r="DW9" s="81"/>
      <c r="DX9" s="82"/>
      <c r="DY9" s="5"/>
      <c r="EB9" s="82"/>
      <c r="EC9" s="5"/>
      <c r="EF9" s="82"/>
      <c r="EG9" s="5"/>
      <c r="EH9" s="81"/>
      <c r="EI9" s="82"/>
      <c r="EJ9" s="5"/>
      <c r="EM9" s="82"/>
      <c r="EN9" s="5"/>
      <c r="EQ9" s="82"/>
      <c r="ER9" s="5"/>
      <c r="ES9" s="81"/>
      <c r="ET9" s="82"/>
      <c r="EU9" s="5"/>
      <c r="EX9" s="82"/>
      <c r="EY9" s="5"/>
      <c r="FB9" s="82"/>
      <c r="FC9" s="5"/>
      <c r="FD9" s="81"/>
      <c r="FE9" s="82"/>
      <c r="FF9" s="5"/>
      <c r="FI9" s="82"/>
      <c r="FJ9" s="5"/>
      <c r="FM9" s="82"/>
      <c r="FN9" s="5"/>
      <c r="FO9" s="81"/>
      <c r="FP9" s="82"/>
      <c r="FQ9" s="5"/>
      <c r="FT9" s="82"/>
      <c r="FU9" s="5"/>
      <c r="FX9" s="82"/>
      <c r="FY9" s="5"/>
      <c r="FZ9" s="81"/>
      <c r="GA9" s="82"/>
      <c r="GB9" s="5"/>
      <c r="GE9" s="82"/>
      <c r="GF9" s="5"/>
      <c r="GI9" s="82"/>
      <c r="GJ9" s="5"/>
      <c r="GK9" s="81"/>
      <c r="GL9" s="82"/>
      <c r="GM9" s="5"/>
      <c r="GP9" s="82"/>
      <c r="GQ9" s="5"/>
      <c r="GT9" s="82"/>
      <c r="GU9" s="5"/>
      <c r="GV9" s="81"/>
      <c r="GW9" s="82"/>
      <c r="GX9" s="5"/>
      <c r="HA9" s="82"/>
      <c r="HB9" s="5"/>
      <c r="HE9" s="82"/>
      <c r="HF9" s="5"/>
      <c r="HG9" s="81"/>
      <c r="HH9" s="82"/>
      <c r="HI9" s="5"/>
      <c r="HL9" s="82"/>
      <c r="HM9" s="5"/>
      <c r="HP9" s="82"/>
      <c r="HQ9" s="5"/>
      <c r="HR9" s="81"/>
      <c r="HS9" s="82"/>
      <c r="HT9" s="5"/>
      <c r="HW9" s="82"/>
      <c r="HX9" s="5"/>
      <c r="IA9" s="82"/>
      <c r="IB9" s="5"/>
      <c r="IC9" s="81"/>
      <c r="ID9" s="82"/>
      <c r="IE9" s="5"/>
      <c r="IH9" s="82"/>
      <c r="II9" s="5"/>
      <c r="IL9" s="82"/>
      <c r="IM9" s="5"/>
      <c r="IN9" s="81"/>
      <c r="IO9" s="82"/>
      <c r="IP9" s="5"/>
      <c r="IS9" s="82"/>
      <c r="IT9" s="5"/>
      <c r="IW9" s="82"/>
      <c r="IX9" s="5"/>
      <c r="IY9" s="81"/>
      <c r="IZ9" s="82"/>
      <c r="JA9" s="5"/>
      <c r="JD9" s="82"/>
      <c r="JE9" s="5"/>
      <c r="JH9" s="82"/>
      <c r="JI9" s="5"/>
      <c r="JJ9" s="81"/>
      <c r="JK9" s="82"/>
      <c r="JL9" s="5"/>
      <c r="JO9" s="82"/>
      <c r="JP9" s="5"/>
      <c r="JS9" s="82"/>
      <c r="JT9" s="5"/>
      <c r="JU9" s="81"/>
      <c r="JV9" s="82"/>
      <c r="JW9" s="5"/>
      <c r="JZ9" s="82"/>
      <c r="KA9" s="5"/>
      <c r="KD9" s="82"/>
      <c r="KE9" s="5"/>
      <c r="KF9" s="81"/>
      <c r="KG9" s="82"/>
      <c r="KH9" s="5"/>
      <c r="KK9" s="82"/>
      <c r="KL9" s="5"/>
      <c r="KO9" s="82"/>
      <c r="KP9" s="5"/>
      <c r="KQ9" s="81"/>
      <c r="KR9" s="82"/>
      <c r="KS9" s="5"/>
      <c r="KV9" s="82"/>
      <c r="KW9" s="5"/>
      <c r="KZ9" s="82"/>
      <c r="LA9" s="5"/>
      <c r="LB9" s="81"/>
      <c r="LC9" s="82"/>
      <c r="LD9" s="5"/>
      <c r="LG9" s="82"/>
      <c r="LH9" s="5"/>
      <c r="LK9" s="82"/>
      <c r="LL9" s="5"/>
      <c r="LM9" s="81"/>
      <c r="LN9" s="82"/>
      <c r="LO9" s="5"/>
      <c r="LR9" s="82"/>
      <c r="LS9" s="5"/>
      <c r="LV9" s="82"/>
      <c r="LW9" s="5"/>
      <c r="LX9" s="81"/>
      <c r="LY9" s="82"/>
      <c r="LZ9" s="5"/>
      <c r="MC9" s="82"/>
      <c r="MD9" s="5"/>
      <c r="MG9" s="82"/>
      <c r="MH9" s="5"/>
      <c r="MI9" s="81"/>
      <c r="MJ9" s="82"/>
      <c r="MK9" s="5"/>
      <c r="MN9" s="82"/>
      <c r="MO9" s="5"/>
      <c r="MR9" s="82"/>
      <c r="MS9" s="5"/>
      <c r="MT9" s="81"/>
      <c r="MU9" s="82"/>
      <c r="MV9" s="5"/>
      <c r="MY9" s="82"/>
      <c r="MZ9" s="5"/>
      <c r="NC9" s="82"/>
      <c r="ND9" s="5"/>
      <c r="NE9" s="81"/>
      <c r="NF9" s="82"/>
      <c r="NG9" s="5"/>
      <c r="NJ9" s="82"/>
      <c r="NK9" s="5"/>
      <c r="NN9" s="82"/>
      <c r="NO9" s="5"/>
      <c r="NP9" s="81"/>
      <c r="NQ9" s="82"/>
      <c r="NR9" s="5"/>
      <c r="NU9" s="82"/>
      <c r="NV9" s="5"/>
      <c r="NY9" s="82"/>
      <c r="NZ9" s="5"/>
      <c r="OA9" s="81"/>
      <c r="OB9" s="82"/>
      <c r="OC9" s="5"/>
      <c r="OF9" s="82"/>
      <c r="OG9" s="5"/>
      <c r="OJ9" s="82"/>
      <c r="OK9" s="5"/>
      <c r="OL9" s="81"/>
      <c r="OM9" s="82"/>
      <c r="ON9" s="5"/>
      <c r="OQ9" s="82"/>
      <c r="OR9" s="5"/>
      <c r="OU9" s="82"/>
      <c r="OV9" s="5"/>
      <c r="OW9" s="81"/>
      <c r="OX9" s="82"/>
      <c r="OY9" s="5"/>
      <c r="PB9" s="82"/>
      <c r="PC9" s="5"/>
      <c r="PF9" s="82"/>
      <c r="PG9" s="5"/>
      <c r="PH9" s="81"/>
      <c r="PI9" s="82"/>
      <c r="PJ9" s="5"/>
      <c r="PM9" s="82"/>
      <c r="PN9" s="5"/>
      <c r="PQ9" s="82"/>
      <c r="PR9" s="5"/>
      <c r="PS9" s="81"/>
      <c r="PT9" s="82"/>
      <c r="PU9" s="5"/>
      <c r="PX9" s="82"/>
      <c r="PY9" s="5"/>
      <c r="QB9" s="82"/>
      <c r="QC9" s="5"/>
      <c r="QD9" s="81"/>
      <c r="QE9" s="82"/>
      <c r="QF9" s="5"/>
      <c r="QI9" s="82"/>
      <c r="QJ9" s="5"/>
      <c r="QM9" s="82"/>
      <c r="QN9" s="5"/>
      <c r="QO9" s="81"/>
      <c r="QP9" s="82"/>
      <c r="QQ9" s="5"/>
      <c r="QT9" s="82"/>
      <c r="QU9" s="5"/>
      <c r="QX9" s="82"/>
      <c r="QY9" s="5"/>
      <c r="QZ9" s="81"/>
      <c r="RA9" s="82"/>
      <c r="RB9" s="5"/>
      <c r="RE9" s="82"/>
      <c r="RF9" s="5"/>
      <c r="RI9" s="82"/>
      <c r="RJ9" s="5"/>
      <c r="RK9" s="81"/>
      <c r="RL9" s="82"/>
      <c r="RM9" s="5"/>
      <c r="RP9" s="82"/>
      <c r="RQ9" s="5"/>
      <c r="RT9" s="82"/>
      <c r="RU9" s="5"/>
      <c r="RV9" s="81"/>
      <c r="RW9" s="82"/>
      <c r="RX9" s="5"/>
      <c r="SA9" s="82"/>
      <c r="SB9" s="5"/>
      <c r="SE9" s="82"/>
      <c r="SF9" s="5"/>
      <c r="SG9" s="81"/>
      <c r="SH9" s="82"/>
      <c r="SI9" s="5"/>
      <c r="SL9" s="82"/>
      <c r="SM9" s="5"/>
      <c r="SP9" s="82"/>
      <c r="SQ9" s="5"/>
      <c r="SR9" s="81"/>
      <c r="SS9" s="82"/>
      <c r="ST9" s="5"/>
      <c r="SW9" s="82"/>
      <c r="SX9" s="5"/>
      <c r="TA9" s="82"/>
      <c r="TB9" s="5"/>
      <c r="TC9" s="81"/>
      <c r="TD9" s="82"/>
      <c r="TE9" s="5"/>
      <c r="TH9" s="82"/>
      <c r="TI9" s="5"/>
      <c r="TL9" s="82"/>
      <c r="TM9" s="5"/>
      <c r="TN9" s="81"/>
      <c r="TO9" s="82"/>
      <c r="TP9" s="5"/>
      <c r="TS9" s="82"/>
      <c r="TT9" s="5"/>
      <c r="TW9" s="82"/>
      <c r="TX9" s="5"/>
      <c r="TY9" s="81"/>
      <c r="TZ9" s="82"/>
      <c r="UA9" s="5"/>
      <c r="UD9" s="82"/>
      <c r="UE9" s="5"/>
      <c r="UH9" s="82"/>
      <c r="UI9" s="5"/>
      <c r="UJ9" s="81"/>
      <c r="UK9" s="82"/>
      <c r="UL9" s="5"/>
      <c r="UO9" s="82"/>
      <c r="UP9" s="5"/>
      <c r="US9" s="82"/>
      <c r="UT9" s="5"/>
      <c r="UU9" s="81"/>
      <c r="UV9" s="82"/>
      <c r="UW9" s="5"/>
      <c r="UZ9" s="82"/>
      <c r="VA9" s="5"/>
      <c r="VD9" s="82"/>
      <c r="VE9" s="5"/>
      <c r="VF9" s="81"/>
      <c r="VG9" s="82"/>
      <c r="VH9" s="5"/>
      <c r="VK9" s="82"/>
      <c r="VL9" s="5"/>
      <c r="VO9" s="82"/>
      <c r="VP9" s="5"/>
      <c r="VQ9" s="81"/>
      <c r="VR9" s="82"/>
      <c r="VS9" s="5"/>
      <c r="VV9" s="82"/>
      <c r="VW9" s="5"/>
      <c r="VZ9" s="82"/>
      <c r="WA9" s="5"/>
      <c r="WB9" s="81"/>
      <c r="WC9" s="82"/>
      <c r="WD9" s="5"/>
      <c r="WG9" s="82"/>
      <c r="WH9" s="5"/>
      <c r="WK9" s="82"/>
      <c r="WL9" s="5"/>
      <c r="WM9" s="81"/>
      <c r="WN9" s="82"/>
      <c r="WO9" s="5"/>
      <c r="WR9" s="82"/>
      <c r="WS9" s="5"/>
      <c r="WV9" s="82"/>
      <c r="WW9" s="5"/>
      <c r="WX9" s="81"/>
      <c r="WY9" s="82"/>
      <c r="WZ9" s="5"/>
      <c r="XC9" s="82"/>
      <c r="XD9" s="5"/>
      <c r="XG9" s="82"/>
      <c r="XH9" s="5"/>
      <c r="XI9" s="81"/>
      <c r="XJ9" s="82"/>
      <c r="XK9" s="5"/>
      <c r="XN9" s="82"/>
      <c r="XO9" s="5"/>
      <c r="XR9" s="82"/>
      <c r="XS9" s="5"/>
      <c r="XT9" s="81"/>
      <c r="XU9" s="82"/>
      <c r="XV9" s="5"/>
      <c r="XY9" s="82"/>
      <c r="XZ9" s="5"/>
      <c r="YC9" s="82"/>
      <c r="YD9" s="5"/>
      <c r="YE9" s="81"/>
      <c r="YF9" s="82"/>
      <c r="YG9" s="5"/>
      <c r="YJ9" s="82"/>
      <c r="YK9" s="5"/>
      <c r="YN9" s="82"/>
      <c r="YO9" s="5"/>
      <c r="YP9" s="81"/>
      <c r="YQ9" s="82"/>
      <c r="YR9" s="5"/>
      <c r="YU9" s="82"/>
      <c r="YV9" s="5"/>
      <c r="YY9" s="82"/>
      <c r="YZ9" s="5"/>
      <c r="ZA9" s="81"/>
      <c r="ZB9" s="82"/>
      <c r="ZC9" s="5"/>
      <c r="ZF9" s="82"/>
      <c r="ZG9" s="5"/>
      <c r="ZJ9" s="82"/>
      <c r="ZK9" s="5"/>
      <c r="ZL9" s="81"/>
      <c r="ZM9" s="82"/>
      <c r="ZN9" s="5"/>
      <c r="ZQ9" s="82"/>
      <c r="ZR9" s="5"/>
      <c r="ZU9" s="82"/>
      <c r="ZV9" s="5"/>
      <c r="ZW9" s="81"/>
      <c r="ZX9" s="82"/>
      <c r="ZY9" s="5"/>
      <c r="AAB9" s="82"/>
      <c r="AAC9" s="5"/>
      <c r="AAF9" s="82"/>
      <c r="AAG9" s="5"/>
      <c r="AAH9" s="81"/>
      <c r="AAI9" s="82"/>
      <c r="AAJ9" s="5"/>
      <c r="AAM9" s="82"/>
      <c r="AAN9" s="5"/>
      <c r="AAQ9" s="82"/>
      <c r="AAR9" s="5"/>
      <c r="AAS9" s="81"/>
      <c r="AAT9" s="82"/>
      <c r="AAU9" s="5"/>
      <c r="AAX9" s="82"/>
      <c r="AAY9" s="5"/>
      <c r="ABB9" s="82"/>
      <c r="ABC9" s="5"/>
      <c r="ABD9" s="81"/>
      <c r="ABE9" s="82"/>
      <c r="ABF9" s="5"/>
      <c r="ABI9" s="82"/>
      <c r="ABJ9" s="5"/>
      <c r="ABM9" s="82"/>
      <c r="ABN9" s="5"/>
      <c r="ABO9" s="81"/>
      <c r="ABP9" s="82"/>
      <c r="ABQ9" s="5"/>
      <c r="ABT9" s="82"/>
      <c r="ABU9" s="5"/>
      <c r="ABX9" s="82"/>
      <c r="ABY9" s="5"/>
      <c r="ABZ9" s="81"/>
      <c r="ACA9" s="82"/>
      <c r="ACB9" s="5"/>
      <c r="ACE9" s="82"/>
      <c r="ACF9" s="5"/>
      <c r="ACI9" s="82"/>
      <c r="ACJ9" s="5"/>
      <c r="ACK9" s="81"/>
      <c r="ACL9" s="82"/>
      <c r="ACM9" s="5"/>
      <c r="ACP9" s="82"/>
      <c r="ACQ9" s="5"/>
      <c r="ACT9" s="82"/>
      <c r="ACU9" s="5"/>
      <c r="ACV9" s="81"/>
      <c r="ACW9" s="82"/>
      <c r="ACX9" s="5"/>
      <c r="ADA9" s="82"/>
      <c r="ADB9" s="5"/>
      <c r="ADE9" s="82"/>
      <c r="ADF9" s="5"/>
      <c r="ADG9" s="81"/>
      <c r="ADH9" s="82"/>
      <c r="ADI9" s="5"/>
      <c r="ADL9" s="82"/>
      <c r="ADM9" s="5"/>
      <c r="ADP9" s="82"/>
      <c r="ADQ9" s="5"/>
      <c r="ADR9" s="81"/>
      <c r="ADS9" s="82"/>
      <c r="ADT9" s="5"/>
      <c r="ADW9" s="82"/>
      <c r="ADX9" s="5"/>
      <c r="AEA9" s="82"/>
      <c r="AEB9" s="5"/>
      <c r="AEC9" s="81"/>
      <c r="AED9" s="82"/>
      <c r="AEE9" s="5"/>
      <c r="AEH9" s="82"/>
      <c r="AEI9" s="5"/>
      <c r="AEL9" s="82"/>
      <c r="AEM9" s="5"/>
      <c r="AEN9" s="81"/>
      <c r="AEO9" s="82"/>
      <c r="AEP9" s="5"/>
      <c r="AES9" s="82"/>
      <c r="AET9" s="5"/>
      <c r="AEW9" s="82"/>
      <c r="AEX9" s="5"/>
      <c r="AEY9" s="81"/>
      <c r="AEZ9" s="82"/>
      <c r="AFA9" s="5"/>
      <c r="AFD9" s="82"/>
      <c r="AFE9" s="5"/>
      <c r="AFH9" s="82"/>
      <c r="AFI9" s="5"/>
      <c r="AFJ9" s="81"/>
      <c r="AFK9" s="82"/>
      <c r="AFL9" s="5"/>
      <c r="AFO9" s="82"/>
      <c r="AFP9" s="5"/>
      <c r="AFS9" s="82"/>
      <c r="AFT9" s="5"/>
      <c r="AFU9" s="81"/>
      <c r="AFV9" s="82"/>
      <c r="AFW9" s="5"/>
      <c r="AFZ9" s="82"/>
      <c r="AGA9" s="5"/>
      <c r="AGD9" s="82"/>
      <c r="AGE9" s="5"/>
      <c r="AGF9" s="81"/>
      <c r="AGG9" s="82"/>
      <c r="AGH9" s="5"/>
      <c r="AGK9" s="82"/>
      <c r="AGL9" s="5"/>
      <c r="AGO9" s="82"/>
      <c r="AGP9" s="5"/>
      <c r="AGQ9" s="81"/>
      <c r="AGR9" s="82"/>
      <c r="AGS9" s="5"/>
      <c r="AGV9" s="82"/>
      <c r="AGW9" s="5"/>
      <c r="AGZ9" s="82"/>
      <c r="AHA9" s="5"/>
      <c r="AHB9" s="81"/>
      <c r="AHC9" s="82"/>
      <c r="AHD9" s="5"/>
      <c r="AHG9" s="82"/>
      <c r="AHH9" s="5"/>
      <c r="AHK9" s="82"/>
      <c r="AHL9" s="5"/>
      <c r="AHM9" s="81"/>
      <c r="AHN9" s="82"/>
      <c r="AHO9" s="5"/>
      <c r="AHR9" s="82"/>
      <c r="AHS9" s="5"/>
      <c r="AHV9" s="82"/>
      <c r="AHW9" s="5"/>
      <c r="AHX9" s="81"/>
      <c r="AHY9" s="82"/>
      <c r="AHZ9" s="5"/>
      <c r="AIC9" s="82"/>
      <c r="AID9" s="5"/>
      <c r="AIG9" s="82"/>
      <c r="AIH9" s="5"/>
      <c r="AII9" s="81"/>
      <c r="AIJ9" s="82"/>
      <c r="AIK9" s="5"/>
      <c r="AIN9" s="82"/>
      <c r="AIO9" s="5"/>
      <c r="AIR9" s="82"/>
      <c r="AIS9" s="5"/>
      <c r="AIT9" s="81"/>
      <c r="AIU9" s="82"/>
      <c r="AIV9" s="5"/>
      <c r="AIY9" s="82"/>
      <c r="AIZ9" s="5"/>
      <c r="AJC9" s="82"/>
      <c r="AJD9" s="5"/>
      <c r="AJE9" s="81"/>
      <c r="AJF9" s="82"/>
      <c r="AJG9" s="5"/>
      <c r="AJJ9" s="82"/>
      <c r="AJK9" s="5"/>
      <c r="AJN9" s="82"/>
      <c r="AJO9" s="5"/>
      <c r="AJP9" s="81"/>
      <c r="AJQ9" s="82"/>
      <c r="AJR9" s="5"/>
      <c r="AJU9" s="82"/>
      <c r="AJV9" s="5"/>
      <c r="AJY9" s="82"/>
      <c r="AJZ9" s="5"/>
      <c r="AKA9" s="81"/>
      <c r="AKB9" s="82"/>
      <c r="AKC9" s="5"/>
      <c r="AKF9" s="82"/>
      <c r="AKG9" s="5"/>
      <c r="AKJ9" s="82"/>
      <c r="AKK9" s="5"/>
      <c r="AKL9" s="81"/>
      <c r="AKM9" s="82"/>
      <c r="AKN9" s="5"/>
      <c r="AKQ9" s="82"/>
      <c r="AKR9" s="5"/>
      <c r="AKU9" s="82"/>
      <c r="AKV9" s="5"/>
      <c r="AKW9" s="81"/>
      <c r="AKX9" s="82"/>
      <c r="AKY9" s="5"/>
      <c r="ALB9" s="82"/>
      <c r="ALC9" s="5"/>
      <c r="ALF9" s="82"/>
      <c r="ALG9" s="5"/>
      <c r="ALH9" s="81"/>
      <c r="ALI9" s="82"/>
      <c r="ALJ9" s="5"/>
      <c r="ALM9" s="82"/>
      <c r="ALN9" s="5"/>
      <c r="ALQ9" s="82"/>
      <c r="ALR9" s="5"/>
      <c r="ALS9" s="81"/>
      <c r="ALT9" s="82"/>
      <c r="ALU9" s="5"/>
      <c r="ALX9" s="82"/>
      <c r="ALY9" s="5"/>
      <c r="AMB9" s="82"/>
      <c r="AMC9" s="5"/>
      <c r="AMD9" s="81"/>
      <c r="AME9" s="82"/>
      <c r="AMF9" s="5"/>
      <c r="AMI9" s="82"/>
      <c r="AMJ9" s="5"/>
      <c r="AMM9" s="82"/>
      <c r="AMN9" s="5"/>
      <c r="AMO9" s="81"/>
      <c r="AMP9" s="82"/>
      <c r="AMQ9" s="5"/>
      <c r="AMT9" s="82"/>
      <c r="AMU9" s="5"/>
      <c r="AMX9" s="82"/>
      <c r="AMY9" s="5"/>
      <c r="AMZ9" s="81"/>
      <c r="ANA9" s="82"/>
      <c r="ANB9" s="5"/>
      <c r="ANE9" s="82"/>
      <c r="ANF9" s="5"/>
      <c r="ANI9" s="82"/>
      <c r="ANJ9" s="5"/>
      <c r="ANK9" s="81"/>
      <c r="ANL9" s="82"/>
      <c r="ANM9" s="5"/>
      <c r="ANP9" s="82"/>
      <c r="ANQ9" s="5"/>
      <c r="ANT9" s="82"/>
      <c r="ANU9" s="5"/>
      <c r="ANV9" s="81"/>
      <c r="ANW9" s="82"/>
      <c r="ANX9" s="5"/>
      <c r="AOA9" s="82"/>
      <c r="AOB9" s="5"/>
      <c r="AOE9" s="82"/>
      <c r="AOF9" s="5"/>
      <c r="AOG9" s="81"/>
      <c r="AOH9" s="82"/>
      <c r="AOI9" s="5"/>
      <c r="AOL9" s="82"/>
      <c r="AOM9" s="5"/>
      <c r="AOP9" s="82"/>
      <c r="AOQ9" s="5"/>
      <c r="AOR9" s="81"/>
      <c r="AOS9" s="82"/>
      <c r="AOT9" s="5"/>
      <c r="AOW9" s="82"/>
      <c r="AOX9" s="5"/>
      <c r="APA9" s="82"/>
      <c r="APB9" s="5"/>
      <c r="APC9" s="81"/>
      <c r="APD9" s="82"/>
      <c r="APE9" s="5"/>
      <c r="APH9" s="82"/>
      <c r="API9" s="5"/>
      <c r="APL9" s="82"/>
      <c r="APM9" s="5"/>
      <c r="APN9" s="81"/>
      <c r="APO9" s="82"/>
      <c r="APP9" s="5"/>
      <c r="APS9" s="82"/>
      <c r="APT9" s="5"/>
      <c r="APW9" s="82"/>
      <c r="APX9" s="5"/>
      <c r="APY9" s="81"/>
      <c r="APZ9" s="82"/>
      <c r="AQA9" s="5"/>
      <c r="AQD9" s="82"/>
      <c r="AQE9" s="5"/>
      <c r="AQH9" s="82"/>
      <c r="AQI9" s="5"/>
      <c r="AQJ9" s="81"/>
      <c r="AQK9" s="82"/>
      <c r="AQL9" s="5"/>
      <c r="AQO9" s="82"/>
      <c r="AQP9" s="5"/>
      <c r="AQS9" s="82"/>
      <c r="AQT9" s="5"/>
      <c r="AQU9" s="81"/>
      <c r="AQV9" s="82"/>
      <c r="AQW9" s="5"/>
      <c r="AQZ9" s="82"/>
      <c r="ARA9" s="5"/>
      <c r="ARD9" s="82"/>
      <c r="ARE9" s="5"/>
      <c r="ARF9" s="81"/>
      <c r="ARG9" s="82"/>
      <c r="ARH9" s="5"/>
      <c r="ARK9" s="82"/>
      <c r="ARL9" s="5"/>
      <c r="ARO9" s="82"/>
      <c r="ARP9" s="5"/>
      <c r="ARQ9" s="81"/>
      <c r="ARR9" s="82"/>
      <c r="ARS9" s="5"/>
      <c r="ARV9" s="82"/>
      <c r="ARW9" s="5"/>
      <c r="ARZ9" s="82"/>
      <c r="ASA9" s="5"/>
      <c r="ASB9" s="81"/>
      <c r="ASC9" s="82"/>
      <c r="ASD9" s="5"/>
      <c r="ASG9" s="82"/>
      <c r="ASH9" s="5"/>
      <c r="ASK9" s="82"/>
      <c r="ASL9" s="5"/>
      <c r="ASM9" s="81"/>
      <c r="ASN9" s="82"/>
      <c r="ASO9" s="5"/>
      <c r="ASR9" s="82"/>
      <c r="ASS9" s="5"/>
      <c r="ASV9" s="82"/>
      <c r="ASW9" s="5"/>
      <c r="ASX9" s="81"/>
      <c r="ASY9" s="82"/>
      <c r="ASZ9" s="5"/>
      <c r="ATC9" s="82"/>
      <c r="ATD9" s="5"/>
      <c r="ATG9" s="82"/>
      <c r="ATH9" s="5"/>
      <c r="ATI9" s="81"/>
      <c r="ATJ9" s="82"/>
      <c r="ATK9" s="5"/>
      <c r="ATN9" s="82"/>
      <c r="ATO9" s="5"/>
      <c r="ATR9" s="82"/>
      <c r="ATS9" s="5"/>
      <c r="ATT9" s="81"/>
      <c r="ATU9" s="82"/>
      <c r="ATV9" s="5"/>
      <c r="ATY9" s="82"/>
      <c r="ATZ9" s="5"/>
      <c r="AUC9" s="82"/>
      <c r="AUD9" s="5"/>
      <c r="AUE9" s="81"/>
      <c r="AUF9" s="82"/>
      <c r="AUG9" s="5"/>
      <c r="AUJ9" s="82"/>
      <c r="AUK9" s="5"/>
      <c r="AUN9" s="82"/>
      <c r="AUO9" s="5"/>
      <c r="AUP9" s="81"/>
      <c r="AUQ9" s="82"/>
      <c r="AUR9" s="5"/>
      <c r="AUU9" s="82"/>
      <c r="AUV9" s="5"/>
      <c r="AUY9" s="82"/>
      <c r="AUZ9" s="5"/>
      <c r="AVA9" s="81"/>
      <c r="AVB9" s="82"/>
      <c r="AVC9" s="5"/>
      <c r="AVF9" s="82"/>
      <c r="AVG9" s="5"/>
      <c r="AVJ9" s="82"/>
      <c r="AVK9" s="5"/>
      <c r="AVL9" s="81"/>
      <c r="AVM9" s="82"/>
      <c r="AVN9" s="5"/>
      <c r="AVQ9" s="82"/>
      <c r="AVR9" s="5"/>
      <c r="AVU9" s="82"/>
      <c r="AVV9" s="5"/>
      <c r="AVW9" s="81"/>
      <c r="AVX9" s="82"/>
      <c r="AVY9" s="5"/>
      <c r="AWB9" s="82"/>
      <c r="AWC9" s="5"/>
      <c r="AWF9" s="82"/>
      <c r="AWG9" s="5"/>
      <c r="AWH9" s="81"/>
      <c r="AWI9" s="82"/>
      <c r="AWJ9" s="5"/>
      <c r="AWM9" s="82"/>
      <c r="AWN9" s="5"/>
      <c r="AWQ9" s="82"/>
      <c r="AWR9" s="5"/>
      <c r="AWS9" s="81"/>
      <c r="AWT9" s="82"/>
      <c r="AWU9" s="5"/>
      <c r="AWX9" s="82"/>
      <c r="AWY9" s="5"/>
      <c r="AXB9" s="82"/>
      <c r="AXC9" s="5"/>
      <c r="AXD9" s="81"/>
      <c r="AXE9" s="82"/>
      <c r="AXF9" s="5"/>
      <c r="AXI9" s="82"/>
      <c r="AXJ9" s="5"/>
      <c r="AXM9" s="82"/>
      <c r="AXN9" s="5"/>
      <c r="AXO9" s="81"/>
      <c r="AXP9" s="82"/>
      <c r="AXQ9" s="5"/>
      <c r="AXT9" s="82"/>
      <c r="AXU9" s="5"/>
      <c r="AXX9" s="82"/>
      <c r="AXY9" s="5"/>
      <c r="AXZ9" s="81"/>
      <c r="AYA9" s="82"/>
      <c r="AYB9" s="5"/>
      <c r="AYE9" s="82"/>
      <c r="AYF9" s="5"/>
      <c r="AYI9" s="82"/>
      <c r="AYJ9" s="5"/>
      <c r="AYK9" s="81"/>
      <c r="AYL9" s="82"/>
      <c r="AYM9" s="5"/>
      <c r="AYP9" s="82"/>
      <c r="AYQ9" s="5"/>
      <c r="AYT9" s="82"/>
      <c r="AYU9" s="5"/>
      <c r="AYV9" s="81"/>
      <c r="AYW9" s="82"/>
      <c r="AYX9" s="5"/>
      <c r="AZA9" s="82"/>
      <c r="AZB9" s="5"/>
      <c r="AZE9" s="82"/>
      <c r="AZF9" s="5"/>
      <c r="AZG9" s="81"/>
      <c r="AZH9" s="82"/>
      <c r="AZI9" s="5"/>
      <c r="AZL9" s="82"/>
      <c r="AZM9" s="5"/>
      <c r="AZP9" s="82"/>
      <c r="AZQ9" s="5"/>
      <c r="AZR9" s="81"/>
      <c r="AZS9" s="82"/>
      <c r="AZT9" s="5"/>
      <c r="AZW9" s="82"/>
      <c r="AZX9" s="5"/>
      <c r="BAA9" s="82"/>
      <c r="BAB9" s="5"/>
      <c r="BAC9" s="81"/>
      <c r="BAD9" s="82"/>
      <c r="BAE9" s="5"/>
      <c r="BAH9" s="82"/>
      <c r="BAI9" s="5"/>
      <c r="BAL9" s="82"/>
      <c r="BAM9" s="5"/>
      <c r="BAN9" s="81"/>
      <c r="BAO9" s="82"/>
      <c r="BAP9" s="5"/>
      <c r="BAS9" s="82"/>
      <c r="BAT9" s="5"/>
      <c r="BAW9" s="82"/>
      <c r="BAX9" s="5"/>
      <c r="BAY9" s="81"/>
      <c r="BAZ9" s="82"/>
      <c r="BBA9" s="5"/>
      <c r="BBD9" s="82"/>
      <c r="BBE9" s="5"/>
      <c r="BBH9" s="82"/>
      <c r="BBI9" s="5"/>
      <c r="BBJ9" s="81"/>
      <c r="BBK9" s="82"/>
      <c r="BBL9" s="5"/>
      <c r="BBO9" s="82"/>
      <c r="BBP9" s="5"/>
      <c r="BBS9" s="82"/>
      <c r="BBT9" s="5"/>
      <c r="BBU9" s="81"/>
      <c r="BBV9" s="82"/>
      <c r="BBW9" s="5"/>
      <c r="BBZ9" s="82"/>
      <c r="BCA9" s="5"/>
      <c r="BCD9" s="82"/>
      <c r="BCE9" s="5"/>
      <c r="BCF9" s="81"/>
      <c r="BCG9" s="82"/>
      <c r="BCH9" s="5"/>
      <c r="BCK9" s="82"/>
      <c r="BCL9" s="5"/>
      <c r="BCO9" s="82"/>
      <c r="BCP9" s="5"/>
      <c r="BCQ9" s="81"/>
      <c r="BCR9" s="82"/>
      <c r="BCS9" s="5"/>
      <c r="BCV9" s="82"/>
      <c r="BCW9" s="5"/>
      <c r="BCZ9" s="82"/>
      <c r="BDA9" s="5"/>
      <c r="BDB9" s="81"/>
      <c r="BDC9" s="82"/>
      <c r="BDD9" s="5"/>
      <c r="BDG9" s="82"/>
      <c r="BDH9" s="5"/>
      <c r="BDK9" s="82"/>
      <c r="BDL9" s="5"/>
      <c r="BDM9" s="81"/>
      <c r="BDN9" s="82"/>
      <c r="BDO9" s="5"/>
      <c r="BDR9" s="82"/>
      <c r="BDS9" s="5"/>
      <c r="BDV9" s="82"/>
      <c r="BDW9" s="5"/>
      <c r="BDX9" s="81"/>
      <c r="BDY9" s="82"/>
      <c r="BDZ9" s="5"/>
      <c r="BEC9" s="82"/>
      <c r="BED9" s="5"/>
      <c r="BEG9" s="82"/>
      <c r="BEH9" s="5"/>
      <c r="BEI9" s="81"/>
      <c r="BEJ9" s="82"/>
      <c r="BEK9" s="5"/>
      <c r="BEN9" s="82"/>
      <c r="BEO9" s="5"/>
      <c r="BER9" s="82"/>
      <c r="BES9" s="5"/>
      <c r="BET9" s="81"/>
      <c r="BEU9" s="82"/>
      <c r="BEV9" s="5"/>
      <c r="BEY9" s="82"/>
      <c r="BEZ9" s="5"/>
      <c r="BFC9" s="82"/>
      <c r="BFD9" s="5"/>
      <c r="BFE9" s="81"/>
      <c r="BFF9" s="82"/>
      <c r="BFG9" s="5"/>
      <c r="BFJ9" s="82"/>
      <c r="BFK9" s="5"/>
      <c r="BFN9" s="82"/>
      <c r="BFO9" s="5"/>
      <c r="BFP9" s="81"/>
      <c r="BFQ9" s="82"/>
      <c r="BFR9" s="5"/>
      <c r="BFU9" s="82"/>
      <c r="BFV9" s="5"/>
      <c r="BFY9" s="82"/>
      <c r="BFZ9" s="5"/>
      <c r="BGA9" s="81"/>
      <c r="BGB9" s="82"/>
      <c r="BGC9" s="5"/>
      <c r="BGF9" s="82"/>
      <c r="BGG9" s="5"/>
      <c r="BGJ9" s="82"/>
      <c r="BGK9" s="5"/>
      <c r="BGL9" s="81"/>
      <c r="BGM9" s="82"/>
      <c r="BGN9" s="5"/>
      <c r="BGQ9" s="82"/>
      <c r="BGR9" s="5"/>
      <c r="BGU9" s="82"/>
      <c r="BGV9" s="5"/>
      <c r="BGW9" s="81"/>
      <c r="BGX9" s="82"/>
      <c r="BGY9" s="5"/>
      <c r="BHB9" s="82"/>
      <c r="BHC9" s="5"/>
      <c r="BHF9" s="82"/>
      <c r="BHG9" s="5"/>
      <c r="BHH9" s="81"/>
      <c r="BHI9" s="82"/>
      <c r="BHJ9" s="5"/>
      <c r="BHM9" s="82"/>
      <c r="BHN9" s="5"/>
      <c r="BHQ9" s="82"/>
      <c r="BHR9" s="5"/>
      <c r="BHS9" s="81"/>
      <c r="BHT9" s="82"/>
      <c r="BHU9" s="5"/>
      <c r="BHX9" s="82"/>
      <c r="BHY9" s="5"/>
      <c r="BIB9" s="82"/>
      <c r="BIC9" s="5"/>
      <c r="BID9" s="81"/>
      <c r="BIE9" s="82"/>
      <c r="BIF9" s="5"/>
      <c r="BII9" s="82"/>
      <c r="BIJ9" s="5"/>
      <c r="BIM9" s="82"/>
      <c r="BIN9" s="5"/>
      <c r="BIO9" s="81"/>
      <c r="BIP9" s="82"/>
      <c r="BIQ9" s="5"/>
      <c r="BIT9" s="82"/>
      <c r="BIU9" s="5"/>
      <c r="BIX9" s="82"/>
      <c r="BIY9" s="5"/>
      <c r="BIZ9" s="81"/>
      <c r="BJA9" s="82"/>
      <c r="BJB9" s="5"/>
      <c r="BJE9" s="82"/>
      <c r="BJF9" s="5"/>
      <c r="BJI9" s="82"/>
      <c r="BJJ9" s="5"/>
      <c r="BJK9" s="81"/>
      <c r="BJL9" s="82"/>
      <c r="BJM9" s="5"/>
      <c r="BJP9" s="82"/>
      <c r="BJQ9" s="5"/>
      <c r="BJT9" s="82"/>
      <c r="BJU9" s="5"/>
      <c r="BJV9" s="81"/>
      <c r="BJW9" s="82"/>
      <c r="BJX9" s="5"/>
      <c r="BKA9" s="82"/>
      <c r="BKB9" s="5"/>
      <c r="BKE9" s="82"/>
      <c r="BKF9" s="5"/>
      <c r="BKG9" s="81"/>
      <c r="BKH9" s="82"/>
      <c r="BKI9" s="5"/>
      <c r="BKL9" s="82"/>
      <c r="BKM9" s="5"/>
      <c r="BKP9" s="82"/>
      <c r="BKQ9" s="5"/>
      <c r="BKR9" s="81"/>
      <c r="BKS9" s="82"/>
      <c r="BKT9" s="5"/>
      <c r="BKW9" s="82"/>
      <c r="BKX9" s="5"/>
      <c r="BLA9" s="82"/>
      <c r="BLB9" s="5"/>
      <c r="BLC9" s="81"/>
      <c r="BLD9" s="82"/>
      <c r="BLE9" s="5"/>
      <c r="BLH9" s="82"/>
      <c r="BLI9" s="5"/>
      <c r="BLL9" s="82"/>
      <c r="BLM9" s="5"/>
      <c r="BLN9" s="81"/>
      <c r="BLO9" s="82"/>
      <c r="BLP9" s="5"/>
      <c r="BLS9" s="82"/>
      <c r="BLT9" s="5"/>
      <c r="BLW9" s="82"/>
      <c r="BLX9" s="5"/>
      <c r="BLY9" s="81"/>
      <c r="BLZ9" s="82"/>
      <c r="BMA9" s="5"/>
      <c r="BMD9" s="82"/>
      <c r="BME9" s="5"/>
      <c r="BMH9" s="82"/>
      <c r="BMI9" s="5"/>
      <c r="BMJ9" s="81"/>
      <c r="BMK9" s="82"/>
      <c r="BML9" s="5"/>
      <c r="BMO9" s="82"/>
      <c r="BMP9" s="5"/>
      <c r="BMS9" s="82"/>
      <c r="BMT9" s="5"/>
      <c r="BMU9" s="81"/>
      <c r="BMV9" s="82"/>
      <c r="BMW9" s="5"/>
      <c r="BMZ9" s="82"/>
      <c r="BNA9" s="5"/>
      <c r="BND9" s="82"/>
      <c r="BNE9" s="5"/>
      <c r="BNF9" s="81"/>
      <c r="BNG9" s="82"/>
      <c r="BNH9" s="5"/>
      <c r="BNK9" s="82"/>
      <c r="BNL9" s="5"/>
      <c r="BNO9" s="82"/>
      <c r="BNP9" s="5"/>
      <c r="BNQ9" s="81"/>
      <c r="BNR9" s="82"/>
      <c r="BNS9" s="5"/>
      <c r="BNV9" s="82"/>
      <c r="BNW9" s="5"/>
      <c r="BNZ9" s="82"/>
      <c r="BOA9" s="5"/>
      <c r="BOB9" s="81"/>
      <c r="BOC9" s="82"/>
      <c r="BOD9" s="5"/>
      <c r="BOG9" s="82"/>
      <c r="BOH9" s="5"/>
      <c r="BOK9" s="82"/>
      <c r="BOL9" s="5"/>
      <c r="BOM9" s="81"/>
      <c r="BON9" s="82"/>
      <c r="BOO9" s="5"/>
      <c r="BOR9" s="82"/>
      <c r="BOS9" s="5"/>
      <c r="BOV9" s="82"/>
      <c r="BOW9" s="5"/>
      <c r="BOX9" s="81"/>
      <c r="BOY9" s="82"/>
      <c r="BOZ9" s="5"/>
      <c r="BPC9" s="82"/>
      <c r="BPD9" s="5"/>
      <c r="BPG9" s="82"/>
      <c r="BPH9" s="5"/>
      <c r="BPI9" s="81"/>
      <c r="BPJ9" s="82"/>
      <c r="BPK9" s="5"/>
      <c r="BPN9" s="82"/>
      <c r="BPO9" s="5"/>
      <c r="BPR9" s="82"/>
      <c r="BPS9" s="5"/>
      <c r="BPT9" s="81"/>
      <c r="BPU9" s="82"/>
      <c r="BPV9" s="5"/>
      <c r="BPY9" s="82"/>
      <c r="BPZ9" s="5"/>
      <c r="BQC9" s="82"/>
      <c r="BQD9" s="5"/>
      <c r="BQE9" s="81"/>
      <c r="BQF9" s="82"/>
      <c r="BQG9" s="5"/>
      <c r="BQJ9" s="82"/>
      <c r="BQK9" s="5"/>
      <c r="BQN9" s="82"/>
      <c r="BQO9" s="5"/>
      <c r="BQP9" s="81"/>
      <c r="BQQ9" s="82"/>
      <c r="BQR9" s="5"/>
      <c r="BQU9" s="82"/>
      <c r="BQV9" s="5"/>
      <c r="BQY9" s="82"/>
      <c r="BQZ9" s="5"/>
      <c r="BRA9" s="81"/>
      <c r="BRB9" s="82"/>
      <c r="BRC9" s="5"/>
      <c r="BRF9" s="82"/>
      <c r="BRG9" s="5"/>
      <c r="BRJ9" s="82"/>
      <c r="BRK9" s="5"/>
      <c r="BRL9" s="81"/>
      <c r="BRM9" s="82"/>
      <c r="BRN9" s="5"/>
      <c r="BRQ9" s="82"/>
      <c r="BRR9" s="5"/>
      <c r="BRU9" s="82"/>
      <c r="BRV9" s="5"/>
      <c r="BRW9" s="81"/>
      <c r="BRX9" s="82"/>
      <c r="BRY9" s="5"/>
      <c r="BSB9" s="82"/>
      <c r="BSC9" s="5"/>
      <c r="BSF9" s="82"/>
      <c r="BSG9" s="5"/>
      <c r="BSH9" s="81"/>
      <c r="BSI9" s="82"/>
      <c r="BSJ9" s="5"/>
      <c r="BSM9" s="82"/>
      <c r="BSN9" s="5"/>
      <c r="BSQ9" s="82"/>
      <c r="BSR9" s="5"/>
      <c r="BSS9" s="81"/>
      <c r="BST9" s="82"/>
      <c r="BSU9" s="5"/>
      <c r="BSX9" s="82"/>
      <c r="BSY9" s="5"/>
      <c r="BTB9" s="82"/>
      <c r="BTC9" s="5"/>
      <c r="BTD9" s="81"/>
      <c r="BTE9" s="82"/>
      <c r="BTF9" s="5"/>
      <c r="BTI9" s="82"/>
      <c r="BTJ9" s="5"/>
      <c r="BTM9" s="82"/>
      <c r="BTN9" s="5"/>
      <c r="BTO9" s="81"/>
      <c r="BTP9" s="82"/>
      <c r="BTQ9" s="5"/>
      <c r="BTT9" s="82"/>
      <c r="BTU9" s="5"/>
      <c r="BTX9" s="82"/>
      <c r="BTY9" s="5"/>
      <c r="BTZ9" s="81"/>
      <c r="BUA9" s="82"/>
      <c r="BUB9" s="5"/>
      <c r="BUE9" s="82"/>
      <c r="BUF9" s="5"/>
      <c r="BUI9" s="82"/>
      <c r="BUJ9" s="5"/>
      <c r="BUK9" s="81"/>
      <c r="BUL9" s="82"/>
      <c r="BUM9" s="5"/>
      <c r="BUP9" s="82"/>
      <c r="BUQ9" s="5"/>
      <c r="BUT9" s="82"/>
      <c r="BUU9" s="5"/>
      <c r="BUV9" s="81"/>
      <c r="BUW9" s="82"/>
      <c r="BUX9" s="5"/>
      <c r="BVA9" s="82"/>
      <c r="BVB9" s="5"/>
      <c r="BVE9" s="82"/>
      <c r="BVF9" s="5"/>
      <c r="BVG9" s="81"/>
      <c r="BVH9" s="82"/>
      <c r="BVI9" s="5"/>
      <c r="BVL9" s="82"/>
      <c r="BVM9" s="5"/>
      <c r="BVP9" s="82"/>
      <c r="BVQ9" s="5"/>
      <c r="BVR9" s="81"/>
      <c r="BVS9" s="82"/>
      <c r="BVT9" s="5"/>
      <c r="BVW9" s="82"/>
      <c r="BVX9" s="5"/>
      <c r="BWA9" s="82"/>
      <c r="BWB9" s="5"/>
      <c r="BWC9" s="81"/>
      <c r="BWD9" s="82"/>
      <c r="BWE9" s="5"/>
      <c r="BWH9" s="82"/>
      <c r="BWI9" s="5"/>
      <c r="BWL9" s="82"/>
      <c r="BWM9" s="5"/>
      <c r="BWN9" s="81"/>
      <c r="BWO9" s="82"/>
      <c r="BWP9" s="5"/>
      <c r="BWS9" s="82"/>
      <c r="BWT9" s="5"/>
      <c r="BWW9" s="82"/>
      <c r="BWX9" s="5"/>
      <c r="BWY9" s="81"/>
      <c r="BWZ9" s="82"/>
      <c r="BXA9" s="5"/>
      <c r="BXD9" s="82"/>
      <c r="BXE9" s="5"/>
      <c r="BXH9" s="82"/>
      <c r="BXI9" s="5"/>
      <c r="BXJ9" s="81"/>
      <c r="BXK9" s="82"/>
      <c r="BXL9" s="5"/>
      <c r="BXO9" s="82"/>
      <c r="BXP9" s="5"/>
      <c r="BXS9" s="82"/>
      <c r="BXT9" s="5"/>
      <c r="BXU9" s="81"/>
      <c r="BXV9" s="82"/>
      <c r="BXW9" s="5"/>
      <c r="BXZ9" s="82"/>
      <c r="BYA9" s="5"/>
      <c r="BYD9" s="82"/>
      <c r="BYE9" s="5"/>
      <c r="BYF9" s="81"/>
      <c r="BYG9" s="82"/>
      <c r="BYH9" s="5"/>
      <c r="BYK9" s="82"/>
      <c r="BYL9" s="5"/>
      <c r="BYO9" s="82"/>
      <c r="BYP9" s="5"/>
      <c r="BYQ9" s="81"/>
      <c r="BYR9" s="82"/>
      <c r="BYS9" s="5"/>
      <c r="BYV9" s="82"/>
      <c r="BYW9" s="5"/>
      <c r="BYZ9" s="82"/>
      <c r="BZA9" s="5"/>
      <c r="BZB9" s="81"/>
      <c r="BZC9" s="82"/>
      <c r="BZD9" s="5"/>
      <c r="BZG9" s="82"/>
      <c r="BZH9" s="5"/>
      <c r="BZK9" s="82"/>
      <c r="BZL9" s="5"/>
      <c r="BZM9" s="81"/>
      <c r="BZN9" s="82"/>
      <c r="BZO9" s="5"/>
      <c r="BZR9" s="82"/>
      <c r="BZS9" s="5"/>
      <c r="BZV9" s="82"/>
      <c r="BZW9" s="5"/>
      <c r="BZX9" s="81"/>
      <c r="BZY9" s="82"/>
      <c r="BZZ9" s="5"/>
      <c r="CAC9" s="82"/>
      <c r="CAD9" s="5"/>
      <c r="CAG9" s="82"/>
      <c r="CAH9" s="5"/>
      <c r="CAI9" s="81"/>
      <c r="CAJ9" s="82"/>
      <c r="CAK9" s="5"/>
      <c r="CAN9" s="82"/>
      <c r="CAO9" s="5"/>
      <c r="CAR9" s="82"/>
      <c r="CAS9" s="5"/>
      <c r="CAT9" s="81"/>
      <c r="CAU9" s="82"/>
      <c r="CAV9" s="5"/>
      <c r="CAY9" s="82"/>
      <c r="CAZ9" s="5"/>
      <c r="CBC9" s="82"/>
      <c r="CBD9" s="5"/>
      <c r="CBE9" s="81"/>
      <c r="CBF9" s="82"/>
      <c r="CBG9" s="5"/>
      <c r="CBJ9" s="82"/>
      <c r="CBK9" s="5"/>
      <c r="CBN9" s="82"/>
      <c r="CBO9" s="5"/>
      <c r="CBP9" s="81"/>
      <c r="CBQ9" s="82"/>
      <c r="CBR9" s="5"/>
      <c r="CBU9" s="82"/>
      <c r="CBV9" s="5"/>
      <c r="CBY9" s="82"/>
      <c r="CBZ9" s="5"/>
      <c r="CCA9" s="81"/>
      <c r="CCB9" s="82"/>
      <c r="CCC9" s="5"/>
      <c r="CCF9" s="82"/>
      <c r="CCG9" s="5"/>
      <c r="CCJ9" s="82"/>
      <c r="CCK9" s="5"/>
      <c r="CCL9" s="81"/>
      <c r="CCM9" s="82"/>
      <c r="CCN9" s="5"/>
      <c r="CCQ9" s="82"/>
      <c r="CCR9" s="5"/>
      <c r="CCU9" s="82"/>
      <c r="CCV9" s="5"/>
      <c r="CCW9" s="81"/>
      <c r="CCX9" s="82"/>
      <c r="CCY9" s="5"/>
      <c r="CDB9" s="82"/>
      <c r="CDC9" s="5"/>
      <c r="CDF9" s="82"/>
      <c r="CDG9" s="5"/>
      <c r="CDH9" s="81"/>
      <c r="CDI9" s="82"/>
      <c r="CDJ9" s="5"/>
      <c r="CDM9" s="82"/>
      <c r="CDN9" s="5"/>
      <c r="CDQ9" s="82"/>
      <c r="CDR9" s="5"/>
      <c r="CDS9" s="81"/>
      <c r="CDT9" s="82"/>
      <c r="CDU9" s="5"/>
      <c r="CDX9" s="82"/>
      <c r="CDY9" s="5"/>
      <c r="CEB9" s="82"/>
      <c r="CEC9" s="5"/>
      <c r="CED9" s="81"/>
      <c r="CEE9" s="82"/>
      <c r="CEF9" s="5"/>
      <c r="CEI9" s="82"/>
      <c r="CEJ9" s="5"/>
      <c r="CEM9" s="82"/>
      <c r="CEN9" s="5"/>
      <c r="CEO9" s="81"/>
      <c r="CEP9" s="82"/>
      <c r="CEQ9" s="5"/>
      <c r="CET9" s="82"/>
      <c r="CEU9" s="5"/>
      <c r="CEX9" s="82"/>
      <c r="CEY9" s="5"/>
      <c r="CEZ9" s="81"/>
      <c r="CFA9" s="82"/>
      <c r="CFB9" s="5"/>
      <c r="CFE9" s="82"/>
      <c r="CFF9" s="5"/>
      <c r="CFI9" s="82"/>
      <c r="CFJ9" s="5"/>
      <c r="CFK9" s="81"/>
      <c r="CFL9" s="82"/>
      <c r="CFM9" s="5"/>
      <c r="CFP9" s="82"/>
      <c r="CFQ9" s="5"/>
      <c r="CFT9" s="82"/>
      <c r="CFU9" s="5"/>
      <c r="CFV9" s="81"/>
      <c r="CFW9" s="82"/>
      <c r="CFX9" s="5"/>
      <c r="CGA9" s="82"/>
      <c r="CGB9" s="5"/>
      <c r="CGE9" s="82"/>
      <c r="CGF9" s="5"/>
      <c r="CGG9" s="81"/>
      <c r="CGH9" s="82"/>
      <c r="CGI9" s="5"/>
      <c r="CGL9" s="82"/>
      <c r="CGM9" s="5"/>
      <c r="CGP9" s="82"/>
      <c r="CGQ9" s="5"/>
      <c r="CGR9" s="81"/>
      <c r="CGS9" s="82"/>
      <c r="CGT9" s="5"/>
      <c r="CGW9" s="82"/>
      <c r="CGX9" s="5"/>
      <c r="CHA9" s="82"/>
      <c r="CHB9" s="5"/>
      <c r="CHC9" s="81"/>
      <c r="CHD9" s="82"/>
      <c r="CHE9" s="5"/>
      <c r="CHH9" s="82"/>
      <c r="CHI9" s="5"/>
      <c r="CHL9" s="82"/>
      <c r="CHM9" s="5"/>
      <c r="CHN9" s="81"/>
      <c r="CHO9" s="82"/>
      <c r="CHP9" s="5"/>
      <c r="CHS9" s="82"/>
      <c r="CHT9" s="5"/>
      <c r="CHW9" s="82"/>
      <c r="CHX9" s="5"/>
      <c r="CHY9" s="81"/>
      <c r="CHZ9" s="82"/>
      <c r="CIA9" s="5"/>
      <c r="CID9" s="82"/>
      <c r="CIE9" s="5"/>
      <c r="CIH9" s="82"/>
      <c r="CII9" s="5"/>
      <c r="CIJ9" s="81"/>
      <c r="CIK9" s="82"/>
      <c r="CIL9" s="5"/>
      <c r="CIO9" s="82"/>
      <c r="CIP9" s="5"/>
      <c r="CIS9" s="82"/>
      <c r="CIT9" s="5"/>
      <c r="CIU9" s="81"/>
      <c r="CIV9" s="82"/>
      <c r="CIW9" s="5"/>
      <c r="CIZ9" s="82"/>
      <c r="CJA9" s="5"/>
      <c r="CJD9" s="82"/>
      <c r="CJE9" s="5"/>
      <c r="CJF9" s="81"/>
      <c r="CJG9" s="82"/>
      <c r="CJH9" s="5"/>
      <c r="CJK9" s="82"/>
      <c r="CJL9" s="5"/>
      <c r="CJO9" s="82"/>
      <c r="CJP9" s="5"/>
      <c r="CJQ9" s="81"/>
      <c r="CJR9" s="82"/>
      <c r="CJS9" s="5"/>
      <c r="CJV9" s="82"/>
      <c r="CJW9" s="5"/>
      <c r="CJZ9" s="82"/>
      <c r="CKA9" s="5"/>
      <c r="CKB9" s="81"/>
      <c r="CKC9" s="82"/>
      <c r="CKD9" s="5"/>
      <c r="CKG9" s="82"/>
      <c r="CKH9" s="5"/>
      <c r="CKK9" s="82"/>
      <c r="CKL9" s="5"/>
      <c r="CKM9" s="81"/>
      <c r="CKN9" s="82"/>
      <c r="CKO9" s="5"/>
      <c r="CKR9" s="82"/>
      <c r="CKS9" s="5"/>
      <c r="CKV9" s="82"/>
      <c r="CKW9" s="5"/>
      <c r="CKX9" s="81"/>
      <c r="CKY9" s="82"/>
      <c r="CKZ9" s="5"/>
      <c r="CLC9" s="82"/>
      <c r="CLD9" s="5"/>
      <c r="CLG9" s="82"/>
      <c r="CLH9" s="5"/>
      <c r="CLI9" s="81"/>
      <c r="CLJ9" s="82"/>
      <c r="CLK9" s="5"/>
      <c r="CLN9" s="82"/>
      <c r="CLO9" s="5"/>
      <c r="CLR9" s="82"/>
      <c r="CLS9" s="5"/>
      <c r="CLT9" s="81"/>
      <c r="CLU9" s="82"/>
      <c r="CLV9" s="5"/>
      <c r="CLY9" s="82"/>
      <c r="CLZ9" s="5"/>
      <c r="CMC9" s="82"/>
      <c r="CMD9" s="5"/>
      <c r="CME9" s="81"/>
      <c r="CMF9" s="82"/>
      <c r="CMG9" s="5"/>
      <c r="CMJ9" s="82"/>
      <c r="CMK9" s="5"/>
      <c r="CMN9" s="82"/>
      <c r="CMO9" s="5"/>
      <c r="CMP9" s="81"/>
      <c r="CMQ9" s="82"/>
      <c r="CMR9" s="5"/>
      <c r="CMU9" s="82"/>
      <c r="CMV9" s="5"/>
      <c r="CMY9" s="82"/>
      <c r="CMZ9" s="5"/>
      <c r="CNA9" s="81"/>
      <c r="CNB9" s="82"/>
      <c r="CNC9" s="5"/>
      <c r="CNF9" s="82"/>
      <c r="CNG9" s="5"/>
      <c r="CNJ9" s="82"/>
      <c r="CNK9" s="5"/>
      <c r="CNL9" s="81"/>
      <c r="CNM9" s="82"/>
      <c r="CNN9" s="5"/>
      <c r="CNQ9" s="82"/>
      <c r="CNR9" s="5"/>
      <c r="CNU9" s="82"/>
      <c r="CNV9" s="5"/>
      <c r="CNW9" s="81"/>
      <c r="CNX9" s="82"/>
      <c r="CNY9" s="5"/>
      <c r="COB9" s="82"/>
      <c r="COC9" s="5"/>
      <c r="COF9" s="82"/>
      <c r="COG9" s="5"/>
      <c r="COH9" s="81"/>
      <c r="COI9" s="82"/>
      <c r="COJ9" s="5"/>
      <c r="COM9" s="82"/>
      <c r="CON9" s="5"/>
      <c r="COQ9" s="82"/>
      <c r="COR9" s="5"/>
      <c r="COS9" s="81"/>
      <c r="COT9" s="82"/>
      <c r="COU9" s="5"/>
      <c r="COX9" s="82"/>
      <c r="COY9" s="5"/>
      <c r="CPB9" s="82"/>
      <c r="CPC9" s="5"/>
      <c r="CPD9" s="81"/>
      <c r="CPE9" s="82"/>
      <c r="CPF9" s="5"/>
      <c r="CPI9" s="82"/>
      <c r="CPJ9" s="5"/>
      <c r="CPM9" s="82"/>
      <c r="CPN9" s="5"/>
      <c r="CPO9" s="81"/>
      <c r="CPP9" s="82"/>
      <c r="CPQ9" s="5"/>
      <c r="CPT9" s="82"/>
      <c r="CPU9" s="5"/>
      <c r="CPX9" s="82"/>
      <c r="CPY9" s="5"/>
      <c r="CPZ9" s="81"/>
      <c r="CQA9" s="82"/>
      <c r="CQB9" s="5"/>
      <c r="CQE9" s="82"/>
      <c r="CQF9" s="5"/>
      <c r="CQI9" s="82"/>
      <c r="CQJ9" s="5"/>
      <c r="CQK9" s="81"/>
      <c r="CQL9" s="82"/>
      <c r="CQM9" s="5"/>
      <c r="CQP9" s="82"/>
      <c r="CQQ9" s="5"/>
      <c r="CQT9" s="82"/>
      <c r="CQU9" s="5"/>
      <c r="CQV9" s="81"/>
      <c r="CQW9" s="82"/>
      <c r="CQX9" s="5"/>
      <c r="CRA9" s="82"/>
      <c r="CRB9" s="5"/>
      <c r="CRE9" s="82"/>
      <c r="CRF9" s="5"/>
      <c r="CRG9" s="81"/>
      <c r="CRH9" s="82"/>
      <c r="CRI9" s="5"/>
      <c r="CRL9" s="82"/>
      <c r="CRM9" s="5"/>
      <c r="CRP9" s="82"/>
      <c r="CRQ9" s="5"/>
      <c r="CRR9" s="81"/>
      <c r="CRS9" s="82"/>
      <c r="CRT9" s="5"/>
      <c r="CRW9" s="82"/>
      <c r="CRX9" s="5"/>
      <c r="CSA9" s="82"/>
      <c r="CSB9" s="5"/>
      <c r="CSC9" s="81"/>
      <c r="CSD9" s="82"/>
      <c r="CSE9" s="5"/>
      <c r="CSH9" s="82"/>
      <c r="CSI9" s="5"/>
      <c r="CSL9" s="82"/>
      <c r="CSM9" s="5"/>
      <c r="CSN9" s="81"/>
      <c r="CSO9" s="82"/>
      <c r="CSP9" s="5"/>
      <c r="CSS9" s="82"/>
      <c r="CST9" s="5"/>
      <c r="CSW9" s="82"/>
      <c r="CSX9" s="5"/>
      <c r="CSY9" s="81"/>
      <c r="CSZ9" s="82"/>
      <c r="CTA9" s="5"/>
      <c r="CTD9" s="82"/>
      <c r="CTE9" s="5"/>
      <c r="CTH9" s="82"/>
      <c r="CTI9" s="5"/>
      <c r="CTJ9" s="81"/>
      <c r="CTK9" s="82"/>
      <c r="CTL9" s="5"/>
      <c r="CTO9" s="82"/>
      <c r="CTP9" s="5"/>
      <c r="CTS9" s="82"/>
      <c r="CTT9" s="5"/>
      <c r="CTU9" s="81"/>
      <c r="CTV9" s="82"/>
      <c r="CTW9" s="5"/>
      <c r="CTZ9" s="82"/>
      <c r="CUA9" s="5"/>
      <c r="CUD9" s="82"/>
      <c r="CUE9" s="5"/>
      <c r="CUF9" s="81"/>
      <c r="CUG9" s="82"/>
      <c r="CUH9" s="5"/>
      <c r="CUK9" s="82"/>
      <c r="CUL9" s="5"/>
      <c r="CUO9" s="82"/>
      <c r="CUP9" s="5"/>
      <c r="CUQ9" s="81"/>
      <c r="CUR9" s="82"/>
      <c r="CUS9" s="5"/>
      <c r="CUV9" s="82"/>
      <c r="CUW9" s="5"/>
      <c r="CUZ9" s="82"/>
      <c r="CVA9" s="5"/>
      <c r="CVB9" s="81"/>
      <c r="CVC9" s="82"/>
      <c r="CVD9" s="5"/>
      <c r="CVG9" s="82"/>
      <c r="CVH9" s="5"/>
      <c r="CVK9" s="82"/>
      <c r="CVL9" s="5"/>
      <c r="CVM9" s="81"/>
      <c r="CVN9" s="82"/>
      <c r="CVO9" s="5"/>
      <c r="CVR9" s="82"/>
      <c r="CVS9" s="5"/>
      <c r="CVV9" s="82"/>
      <c r="CVW9" s="5"/>
      <c r="CVX9" s="81"/>
      <c r="CVY9" s="82"/>
      <c r="CVZ9" s="5"/>
      <c r="CWC9" s="82"/>
      <c r="CWD9" s="5"/>
      <c r="CWG9" s="82"/>
      <c r="CWH9" s="5"/>
      <c r="CWI9" s="81"/>
      <c r="CWJ9" s="82"/>
      <c r="CWK9" s="5"/>
      <c r="CWN9" s="82"/>
      <c r="CWO9" s="5"/>
      <c r="CWR9" s="82"/>
      <c r="CWS9" s="5"/>
      <c r="CWT9" s="81"/>
      <c r="CWU9" s="82"/>
      <c r="CWV9" s="5"/>
      <c r="CWY9" s="82"/>
      <c r="CWZ9" s="5"/>
      <c r="CXC9" s="82"/>
      <c r="CXD9" s="5"/>
      <c r="CXE9" s="81"/>
      <c r="CXF9" s="82"/>
      <c r="CXG9" s="5"/>
      <c r="CXJ9" s="82"/>
      <c r="CXK9" s="5"/>
      <c r="CXN9" s="82"/>
      <c r="CXO9" s="5"/>
      <c r="CXP9" s="81"/>
      <c r="CXQ9" s="82"/>
      <c r="CXR9" s="5"/>
      <c r="CXU9" s="82"/>
      <c r="CXV9" s="5"/>
      <c r="CXY9" s="82"/>
      <c r="CXZ9" s="5"/>
      <c r="CYA9" s="81"/>
      <c r="CYB9" s="82"/>
      <c r="CYC9" s="5"/>
      <c r="CYF9" s="82"/>
      <c r="CYG9" s="5"/>
      <c r="CYJ9" s="82"/>
      <c r="CYK9" s="5"/>
      <c r="CYL9" s="81"/>
      <c r="CYM9" s="82"/>
      <c r="CYN9" s="5"/>
      <c r="CYQ9" s="82"/>
      <c r="CYR9" s="5"/>
      <c r="CYU9" s="82"/>
      <c r="CYV9" s="5"/>
      <c r="CYW9" s="81"/>
      <c r="CYX9" s="82"/>
      <c r="CYY9" s="5"/>
      <c r="CZB9" s="82"/>
      <c r="CZC9" s="5"/>
      <c r="CZF9" s="82"/>
      <c r="CZG9" s="5"/>
      <c r="CZH9" s="81"/>
      <c r="CZI9" s="82"/>
      <c r="CZJ9" s="5"/>
      <c r="CZM9" s="82"/>
      <c r="CZN9" s="5"/>
      <c r="CZQ9" s="82"/>
      <c r="CZR9" s="5"/>
      <c r="CZS9" s="81"/>
      <c r="CZT9" s="82"/>
      <c r="CZU9" s="5"/>
      <c r="CZX9" s="82"/>
      <c r="CZY9" s="5"/>
      <c r="DAB9" s="82"/>
      <c r="DAC9" s="5"/>
      <c r="DAD9" s="81"/>
      <c r="DAE9" s="82"/>
      <c r="DAF9" s="5"/>
      <c r="DAI9" s="82"/>
      <c r="DAJ9" s="5"/>
      <c r="DAM9" s="82"/>
      <c r="DAN9" s="5"/>
      <c r="DAO9" s="81"/>
      <c r="DAP9" s="82"/>
      <c r="DAQ9" s="5"/>
      <c r="DAT9" s="82"/>
      <c r="DAU9" s="5"/>
      <c r="DAX9" s="82"/>
      <c r="DAY9" s="5"/>
      <c r="DAZ9" s="81"/>
      <c r="DBA9" s="82"/>
      <c r="DBB9" s="5"/>
      <c r="DBE9" s="82"/>
      <c r="DBF9" s="5"/>
      <c r="DBI9" s="82"/>
      <c r="DBJ9" s="5"/>
      <c r="DBK9" s="81"/>
      <c r="DBL9" s="82"/>
      <c r="DBM9" s="5"/>
      <c r="DBP9" s="82"/>
      <c r="DBQ9" s="5"/>
      <c r="DBT9" s="82"/>
      <c r="DBU9" s="5"/>
      <c r="DBV9" s="81"/>
      <c r="DBW9" s="82"/>
      <c r="DBX9" s="5"/>
      <c r="DCA9" s="82"/>
      <c r="DCB9" s="5"/>
      <c r="DCE9" s="82"/>
      <c r="DCF9" s="5"/>
      <c r="DCG9" s="81"/>
      <c r="DCH9" s="82"/>
      <c r="DCI9" s="5"/>
      <c r="DCL9" s="82"/>
      <c r="DCM9" s="5"/>
      <c r="DCP9" s="82"/>
      <c r="DCQ9" s="5"/>
      <c r="DCR9" s="81"/>
      <c r="DCS9" s="82"/>
      <c r="DCT9" s="5"/>
      <c r="DCW9" s="82"/>
      <c r="DCX9" s="5"/>
      <c r="DDA9" s="82"/>
      <c r="DDB9" s="5"/>
      <c r="DDC9" s="81"/>
      <c r="DDD9" s="82"/>
      <c r="DDE9" s="5"/>
      <c r="DDH9" s="82"/>
      <c r="DDI9" s="5"/>
      <c r="DDL9" s="82"/>
      <c r="DDM9" s="5"/>
      <c r="DDN9" s="81"/>
      <c r="DDO9" s="82"/>
      <c r="DDP9" s="5"/>
      <c r="DDS9" s="82"/>
      <c r="DDT9" s="5"/>
      <c r="DDW9" s="82"/>
      <c r="DDX9" s="5"/>
      <c r="DDY9" s="81"/>
      <c r="DDZ9" s="82"/>
      <c r="DEA9" s="5"/>
      <c r="DED9" s="82"/>
      <c r="DEE9" s="5"/>
      <c r="DEH9" s="82"/>
      <c r="DEI9" s="5"/>
      <c r="DEJ9" s="81"/>
      <c r="DEK9" s="82"/>
      <c r="DEL9" s="5"/>
      <c r="DEO9" s="82"/>
      <c r="DEP9" s="5"/>
      <c r="DES9" s="82"/>
      <c r="DET9" s="5"/>
      <c r="DEU9" s="81"/>
      <c r="DEV9" s="82"/>
      <c r="DEW9" s="5"/>
      <c r="DEZ9" s="82"/>
      <c r="DFA9" s="5"/>
      <c r="DFD9" s="82"/>
      <c r="DFE9" s="5"/>
      <c r="DFF9" s="81"/>
      <c r="DFG9" s="82"/>
      <c r="DFH9" s="5"/>
      <c r="DFK9" s="82"/>
      <c r="DFL9" s="5"/>
      <c r="DFO9" s="82"/>
      <c r="DFP9" s="5"/>
      <c r="DFQ9" s="81"/>
      <c r="DFR9" s="82"/>
      <c r="DFS9" s="5"/>
      <c r="DFV9" s="82"/>
      <c r="DFW9" s="5"/>
      <c r="DFZ9" s="82"/>
      <c r="DGA9" s="5"/>
      <c r="DGB9" s="81"/>
      <c r="DGC9" s="82"/>
      <c r="DGD9" s="5"/>
      <c r="DGG9" s="82"/>
      <c r="DGH9" s="5"/>
      <c r="DGK9" s="82"/>
      <c r="DGL9" s="5"/>
      <c r="DGM9" s="81"/>
      <c r="DGN9" s="82"/>
      <c r="DGO9" s="5"/>
      <c r="DGR9" s="82"/>
      <c r="DGS9" s="5"/>
      <c r="DGV9" s="82"/>
      <c r="DGW9" s="5"/>
      <c r="DGX9" s="81"/>
      <c r="DGY9" s="82"/>
      <c r="DGZ9" s="5"/>
      <c r="DHC9" s="82"/>
      <c r="DHD9" s="5"/>
      <c r="DHG9" s="82"/>
      <c r="DHH9" s="5"/>
      <c r="DHI9" s="81"/>
      <c r="DHJ9" s="82"/>
      <c r="DHK9" s="5"/>
      <c r="DHN9" s="82"/>
      <c r="DHO9" s="5"/>
      <c r="DHR9" s="82"/>
      <c r="DHS9" s="5"/>
      <c r="DHT9" s="81"/>
      <c r="DHU9" s="82"/>
      <c r="DHV9" s="5"/>
      <c r="DHY9" s="82"/>
      <c r="DHZ9" s="5"/>
      <c r="DIC9" s="82"/>
      <c r="DID9" s="5"/>
      <c r="DIE9" s="81"/>
      <c r="DIF9" s="82"/>
      <c r="DIG9" s="5"/>
      <c r="DIJ9" s="82"/>
      <c r="DIK9" s="5"/>
      <c r="DIN9" s="82"/>
      <c r="DIO9" s="5"/>
      <c r="DIP9" s="81"/>
      <c r="DIQ9" s="82"/>
      <c r="DIR9" s="5"/>
      <c r="DIU9" s="82"/>
      <c r="DIV9" s="5"/>
      <c r="DIY9" s="82"/>
      <c r="DIZ9" s="5"/>
      <c r="DJA9" s="81"/>
      <c r="DJB9" s="82"/>
      <c r="DJC9" s="5"/>
      <c r="DJF9" s="82"/>
      <c r="DJG9" s="5"/>
      <c r="DJJ9" s="82"/>
      <c r="DJK9" s="5"/>
      <c r="DJL9" s="81"/>
      <c r="DJM9" s="82"/>
      <c r="DJN9" s="5"/>
      <c r="DJQ9" s="82"/>
      <c r="DJR9" s="5"/>
      <c r="DJU9" s="82"/>
      <c r="DJV9" s="5"/>
      <c r="DJW9" s="81"/>
      <c r="DJX9" s="82"/>
      <c r="DJY9" s="5"/>
      <c r="DKB9" s="82"/>
      <c r="DKC9" s="5"/>
      <c r="DKF9" s="82"/>
      <c r="DKG9" s="5"/>
      <c r="DKH9" s="81"/>
      <c r="DKI9" s="82"/>
      <c r="DKJ9" s="5"/>
      <c r="DKM9" s="82"/>
      <c r="DKN9" s="5"/>
      <c r="DKQ9" s="82"/>
      <c r="DKR9" s="5"/>
      <c r="DKS9" s="81"/>
      <c r="DKT9" s="82"/>
      <c r="DKU9" s="5"/>
      <c r="DKX9" s="82"/>
      <c r="DKY9" s="5"/>
      <c r="DLB9" s="82"/>
      <c r="DLC9" s="5"/>
      <c r="DLD9" s="81"/>
      <c r="DLE9" s="82"/>
      <c r="DLF9" s="5"/>
      <c r="DLI9" s="82"/>
      <c r="DLJ9" s="5"/>
      <c r="DLM9" s="82"/>
      <c r="DLN9" s="5"/>
      <c r="DLO9" s="81"/>
      <c r="DLP9" s="82"/>
      <c r="DLQ9" s="5"/>
      <c r="DLT9" s="82"/>
      <c r="DLU9" s="5"/>
      <c r="DLX9" s="82"/>
      <c r="DLY9" s="5"/>
      <c r="DLZ9" s="81"/>
      <c r="DMA9" s="82"/>
      <c r="DMB9" s="5"/>
      <c r="DME9" s="82"/>
      <c r="DMF9" s="5"/>
      <c r="DMI9" s="82"/>
      <c r="DMJ9" s="5"/>
      <c r="DMK9" s="81"/>
      <c r="DML9" s="82"/>
      <c r="DMM9" s="5"/>
      <c r="DMP9" s="82"/>
      <c r="DMQ9" s="5"/>
      <c r="DMT9" s="82"/>
      <c r="DMU9" s="5"/>
      <c r="DMV9" s="81"/>
      <c r="DMW9" s="82"/>
      <c r="DMX9" s="5"/>
      <c r="DNA9" s="82"/>
      <c r="DNB9" s="5"/>
      <c r="DNE9" s="82"/>
      <c r="DNF9" s="5"/>
      <c r="DNG9" s="81"/>
      <c r="DNH9" s="82"/>
      <c r="DNI9" s="5"/>
      <c r="DNL9" s="82"/>
      <c r="DNM9" s="5"/>
      <c r="DNP9" s="82"/>
      <c r="DNQ9" s="5"/>
      <c r="DNR9" s="81"/>
      <c r="DNS9" s="82"/>
      <c r="DNT9" s="5"/>
      <c r="DNW9" s="82"/>
      <c r="DNX9" s="5"/>
      <c r="DOA9" s="82"/>
      <c r="DOB9" s="5"/>
      <c r="DOC9" s="81"/>
      <c r="DOD9" s="82"/>
      <c r="DOE9" s="5"/>
      <c r="DOH9" s="82"/>
      <c r="DOI9" s="5"/>
      <c r="DOL9" s="82"/>
      <c r="DOM9" s="5"/>
      <c r="DON9" s="81"/>
      <c r="DOO9" s="82"/>
      <c r="DOP9" s="5"/>
      <c r="DOS9" s="82"/>
      <c r="DOT9" s="5"/>
      <c r="DOW9" s="82"/>
      <c r="DOX9" s="5"/>
      <c r="DOY9" s="81"/>
      <c r="DOZ9" s="82"/>
      <c r="DPA9" s="5"/>
      <c r="DPD9" s="82"/>
      <c r="DPE9" s="5"/>
      <c r="DPH9" s="82"/>
      <c r="DPI9" s="5"/>
      <c r="DPJ9" s="81"/>
      <c r="DPK9" s="82"/>
      <c r="DPL9" s="5"/>
      <c r="DPO9" s="82"/>
      <c r="DPP9" s="5"/>
      <c r="DPS9" s="82"/>
      <c r="DPT9" s="5"/>
      <c r="DPU9" s="81"/>
      <c r="DPV9" s="82"/>
      <c r="DPW9" s="5"/>
      <c r="DPZ9" s="82"/>
      <c r="DQA9" s="5"/>
      <c r="DQD9" s="82"/>
      <c r="DQE9" s="5"/>
      <c r="DQF9" s="81"/>
      <c r="DQG9" s="82"/>
      <c r="DQH9" s="5"/>
      <c r="DQK9" s="82"/>
      <c r="DQL9" s="5"/>
      <c r="DQO9" s="82"/>
      <c r="DQP9" s="5"/>
      <c r="DQQ9" s="81"/>
      <c r="DQR9" s="82"/>
      <c r="DQS9" s="5"/>
      <c r="DQV9" s="82"/>
      <c r="DQW9" s="5"/>
      <c r="DQZ9" s="82"/>
      <c r="DRA9" s="5"/>
      <c r="DRB9" s="81"/>
      <c r="DRC9" s="82"/>
      <c r="DRD9" s="5"/>
      <c r="DRG9" s="82"/>
      <c r="DRH9" s="5"/>
      <c r="DRK9" s="82"/>
      <c r="DRL9" s="5"/>
      <c r="DRM9" s="81"/>
      <c r="DRN9" s="82"/>
      <c r="DRO9" s="5"/>
      <c r="DRR9" s="82"/>
      <c r="DRS9" s="5"/>
      <c r="DRV9" s="82"/>
      <c r="DRW9" s="5"/>
      <c r="DRX9" s="81"/>
      <c r="DRY9" s="82"/>
      <c r="DRZ9" s="5"/>
      <c r="DSC9" s="82"/>
      <c r="DSD9" s="5"/>
      <c r="DSG9" s="82"/>
      <c r="DSH9" s="5"/>
      <c r="DSI9" s="81"/>
      <c r="DSJ9" s="82"/>
      <c r="DSK9" s="5"/>
      <c r="DSN9" s="82"/>
      <c r="DSO9" s="5"/>
      <c r="DSR9" s="82"/>
      <c r="DSS9" s="5"/>
      <c r="DST9" s="81"/>
      <c r="DSU9" s="82"/>
      <c r="DSV9" s="5"/>
      <c r="DSY9" s="82"/>
      <c r="DSZ9" s="5"/>
      <c r="DTC9" s="82"/>
      <c r="DTD9" s="5"/>
      <c r="DTE9" s="81"/>
      <c r="DTF9" s="82"/>
      <c r="DTG9" s="5"/>
      <c r="DTJ9" s="82"/>
      <c r="DTK9" s="5"/>
      <c r="DTN9" s="82"/>
      <c r="DTO9" s="5"/>
      <c r="DTP9" s="81"/>
      <c r="DTQ9" s="82"/>
      <c r="DTR9" s="5"/>
      <c r="DTU9" s="82"/>
      <c r="DTV9" s="5"/>
      <c r="DTY9" s="82"/>
      <c r="DTZ9" s="5"/>
      <c r="DUA9" s="81"/>
      <c r="DUB9" s="82"/>
      <c r="DUC9" s="5"/>
      <c r="DUF9" s="82"/>
      <c r="DUG9" s="5"/>
      <c r="DUJ9" s="82"/>
      <c r="DUK9" s="5"/>
      <c r="DUL9" s="81"/>
      <c r="DUM9" s="82"/>
      <c r="DUN9" s="5"/>
      <c r="DUQ9" s="82"/>
      <c r="DUR9" s="5"/>
      <c r="DUU9" s="82"/>
      <c r="DUV9" s="5"/>
      <c r="DUW9" s="81"/>
      <c r="DUX9" s="82"/>
      <c r="DUY9" s="5"/>
      <c r="DVB9" s="82"/>
      <c r="DVC9" s="5"/>
      <c r="DVF9" s="82"/>
      <c r="DVG9" s="5"/>
      <c r="DVH9" s="81"/>
      <c r="DVI9" s="82"/>
      <c r="DVJ9" s="5"/>
      <c r="DVM9" s="82"/>
      <c r="DVN9" s="5"/>
      <c r="DVQ9" s="82"/>
      <c r="DVR9" s="5"/>
      <c r="DVS9" s="81"/>
      <c r="DVT9" s="82"/>
      <c r="DVU9" s="5"/>
      <c r="DVX9" s="82"/>
      <c r="DVY9" s="5"/>
      <c r="DWB9" s="82"/>
      <c r="DWC9" s="5"/>
      <c r="DWD9" s="81"/>
      <c r="DWE9" s="82"/>
      <c r="DWF9" s="5"/>
      <c r="DWI9" s="82"/>
      <c r="DWJ9" s="5"/>
      <c r="DWM9" s="82"/>
      <c r="DWN9" s="5"/>
      <c r="DWO9" s="81"/>
      <c r="DWP9" s="82"/>
      <c r="DWQ9" s="5"/>
      <c r="DWT9" s="82"/>
      <c r="DWU9" s="5"/>
      <c r="DWX9" s="82"/>
      <c r="DWY9" s="5"/>
      <c r="DWZ9" s="81"/>
      <c r="DXA9" s="82"/>
      <c r="DXB9" s="5"/>
      <c r="DXE9" s="82"/>
      <c r="DXF9" s="5"/>
      <c r="DXI9" s="82"/>
      <c r="DXJ9" s="5"/>
      <c r="DXK9" s="81"/>
      <c r="DXL9" s="82"/>
      <c r="DXM9" s="5"/>
      <c r="DXP9" s="82"/>
      <c r="DXQ9" s="5"/>
      <c r="DXT9" s="82"/>
      <c r="DXU9" s="5"/>
      <c r="DXV9" s="81"/>
      <c r="DXW9" s="82"/>
      <c r="DXX9" s="5"/>
      <c r="DYA9" s="82"/>
      <c r="DYB9" s="5"/>
      <c r="DYE9" s="82"/>
      <c r="DYF9" s="5"/>
      <c r="DYG9" s="81"/>
      <c r="DYH9" s="82"/>
      <c r="DYI9" s="5"/>
      <c r="DYL9" s="82"/>
      <c r="DYM9" s="5"/>
      <c r="DYP9" s="82"/>
      <c r="DYQ9" s="5"/>
      <c r="DYR9" s="81"/>
      <c r="DYS9" s="82"/>
      <c r="DYT9" s="5"/>
      <c r="DYW9" s="82"/>
      <c r="DYX9" s="5"/>
      <c r="DZA9" s="82"/>
      <c r="DZB9" s="5"/>
      <c r="DZC9" s="81"/>
      <c r="DZD9" s="82"/>
      <c r="DZE9" s="5"/>
      <c r="DZH9" s="82"/>
      <c r="DZI9" s="5"/>
      <c r="DZL9" s="82"/>
      <c r="DZM9" s="5"/>
      <c r="DZN9" s="81"/>
      <c r="DZO9" s="82"/>
      <c r="DZP9" s="5"/>
      <c r="DZS9" s="82"/>
      <c r="DZT9" s="5"/>
      <c r="DZW9" s="82"/>
      <c r="DZX9" s="5"/>
      <c r="DZY9" s="81"/>
      <c r="DZZ9" s="82"/>
      <c r="EAA9" s="5"/>
      <c r="EAD9" s="82"/>
      <c r="EAE9" s="5"/>
      <c r="EAH9" s="82"/>
      <c r="EAI9" s="5"/>
      <c r="EAJ9" s="81"/>
      <c r="EAK9" s="82"/>
      <c r="EAL9" s="5"/>
      <c r="EAO9" s="82"/>
      <c r="EAP9" s="5"/>
      <c r="EAS9" s="82"/>
      <c r="EAT9" s="5"/>
      <c r="EAU9" s="81"/>
      <c r="EAV9" s="82"/>
      <c r="EAW9" s="5"/>
      <c r="EAZ9" s="82"/>
      <c r="EBA9" s="5"/>
      <c r="EBD9" s="82"/>
      <c r="EBE9" s="5"/>
      <c r="EBF9" s="81"/>
      <c r="EBG9" s="82"/>
      <c r="EBH9" s="5"/>
      <c r="EBK9" s="82"/>
      <c r="EBL9" s="5"/>
      <c r="EBO9" s="82"/>
      <c r="EBP9" s="5"/>
      <c r="EBQ9" s="81"/>
      <c r="EBR9" s="82"/>
      <c r="EBS9" s="5"/>
      <c r="EBV9" s="82"/>
      <c r="EBW9" s="5"/>
      <c r="EBZ9" s="82"/>
      <c r="ECA9" s="5"/>
      <c r="ECB9" s="81"/>
      <c r="ECC9" s="82"/>
      <c r="ECD9" s="5"/>
      <c r="ECG9" s="82"/>
      <c r="ECH9" s="5"/>
      <c r="ECK9" s="82"/>
      <c r="ECL9" s="5"/>
      <c r="ECM9" s="81"/>
      <c r="ECN9" s="82"/>
      <c r="ECO9" s="5"/>
      <c r="ECR9" s="82"/>
      <c r="ECS9" s="5"/>
      <c r="ECV9" s="82"/>
      <c r="ECW9" s="5"/>
      <c r="ECX9" s="81"/>
      <c r="ECY9" s="82"/>
      <c r="ECZ9" s="5"/>
      <c r="EDC9" s="82"/>
      <c r="EDD9" s="5"/>
      <c r="EDG9" s="82"/>
      <c r="EDH9" s="5"/>
      <c r="EDI9" s="81"/>
      <c r="EDJ9" s="82"/>
      <c r="EDK9" s="5"/>
      <c r="EDN9" s="82"/>
      <c r="EDO9" s="5"/>
      <c r="EDR9" s="82"/>
      <c r="EDS9" s="5"/>
      <c r="EDT9" s="81"/>
      <c r="EDU9" s="82"/>
      <c r="EDV9" s="5"/>
      <c r="EDY9" s="82"/>
      <c r="EDZ9" s="5"/>
      <c r="EEC9" s="82"/>
      <c r="EED9" s="5"/>
      <c r="EEE9" s="81"/>
      <c r="EEF9" s="82"/>
      <c r="EEG9" s="5"/>
      <c r="EEJ9" s="82"/>
      <c r="EEK9" s="5"/>
      <c r="EEN9" s="82"/>
      <c r="EEO9" s="5"/>
      <c r="EEP9" s="81"/>
      <c r="EEQ9" s="82"/>
      <c r="EER9" s="5"/>
      <c r="EEU9" s="82"/>
      <c r="EEV9" s="5"/>
      <c r="EEY9" s="82"/>
      <c r="EEZ9" s="5"/>
      <c r="EFA9" s="81"/>
      <c r="EFB9" s="82"/>
      <c r="EFC9" s="5"/>
      <c r="EFF9" s="82"/>
      <c r="EFG9" s="5"/>
      <c r="EFJ9" s="82"/>
      <c r="EFK9" s="5"/>
      <c r="EFL9" s="81"/>
      <c r="EFM9" s="82"/>
      <c r="EFN9" s="5"/>
      <c r="EFQ9" s="82"/>
      <c r="EFR9" s="5"/>
      <c r="EFU9" s="82"/>
      <c r="EFV9" s="5"/>
      <c r="EFW9" s="81"/>
      <c r="EFX9" s="82"/>
      <c r="EFY9" s="5"/>
      <c r="EGB9" s="82"/>
      <c r="EGC9" s="5"/>
      <c r="EGF9" s="82"/>
      <c r="EGG9" s="5"/>
      <c r="EGH9" s="81"/>
      <c r="EGI9" s="82"/>
      <c r="EGJ9" s="5"/>
      <c r="EGM9" s="82"/>
      <c r="EGN9" s="5"/>
      <c r="EGQ9" s="82"/>
      <c r="EGR9" s="5"/>
      <c r="EGS9" s="81"/>
      <c r="EGT9" s="82"/>
      <c r="EGU9" s="5"/>
      <c r="EGX9" s="82"/>
      <c r="EGY9" s="5"/>
      <c r="EHB9" s="82"/>
      <c r="EHC9" s="5"/>
      <c r="EHD9" s="81"/>
      <c r="EHE9" s="82"/>
      <c r="EHF9" s="5"/>
      <c r="EHI9" s="82"/>
      <c r="EHJ9" s="5"/>
      <c r="EHM9" s="82"/>
      <c r="EHN9" s="5"/>
      <c r="EHO9" s="81"/>
      <c r="EHP9" s="82"/>
      <c r="EHQ9" s="5"/>
      <c r="EHT9" s="82"/>
      <c r="EHU9" s="5"/>
      <c r="EHX9" s="82"/>
      <c r="EHY9" s="5"/>
      <c r="EHZ9" s="81"/>
      <c r="EIA9" s="82"/>
      <c r="EIB9" s="5"/>
      <c r="EIE9" s="82"/>
      <c r="EIF9" s="5"/>
      <c r="EII9" s="82"/>
      <c r="EIJ9" s="5"/>
      <c r="EIK9" s="81"/>
      <c r="EIL9" s="82"/>
      <c r="EIM9" s="5"/>
      <c r="EIP9" s="82"/>
      <c r="EIQ9" s="5"/>
      <c r="EIT9" s="82"/>
      <c r="EIU9" s="5"/>
      <c r="EIV9" s="81"/>
      <c r="EIW9" s="82"/>
      <c r="EIX9" s="5"/>
      <c r="EJA9" s="82"/>
      <c r="EJB9" s="5"/>
      <c r="EJE9" s="82"/>
      <c r="EJF9" s="5"/>
      <c r="EJG9" s="81"/>
      <c r="EJH9" s="82"/>
      <c r="EJI9" s="5"/>
      <c r="EJL9" s="82"/>
      <c r="EJM9" s="5"/>
      <c r="EJP9" s="82"/>
      <c r="EJQ9" s="5"/>
      <c r="EJR9" s="81"/>
      <c r="EJS9" s="82"/>
      <c r="EJT9" s="5"/>
      <c r="EJW9" s="82"/>
      <c r="EJX9" s="5"/>
      <c r="EKA9" s="82"/>
      <c r="EKB9" s="5"/>
      <c r="EKC9" s="81"/>
      <c r="EKD9" s="82"/>
      <c r="EKE9" s="5"/>
      <c r="EKH9" s="82"/>
      <c r="EKI9" s="5"/>
      <c r="EKL9" s="82"/>
      <c r="EKM9" s="5"/>
      <c r="EKN9" s="81"/>
      <c r="EKO9" s="82"/>
      <c r="EKP9" s="5"/>
      <c r="EKS9" s="82"/>
      <c r="EKT9" s="5"/>
      <c r="EKW9" s="82"/>
      <c r="EKX9" s="5"/>
      <c r="EKY9" s="81"/>
      <c r="EKZ9" s="82"/>
      <c r="ELA9" s="5"/>
      <c r="ELD9" s="82"/>
      <c r="ELE9" s="5"/>
      <c r="ELH9" s="82"/>
      <c r="ELI9" s="5"/>
      <c r="ELJ9" s="81"/>
      <c r="ELK9" s="82"/>
      <c r="ELL9" s="5"/>
      <c r="ELO9" s="82"/>
      <c r="ELP9" s="5"/>
      <c r="ELS9" s="82"/>
      <c r="ELT9" s="5"/>
      <c r="ELU9" s="81"/>
      <c r="ELV9" s="82"/>
      <c r="ELW9" s="5"/>
      <c r="ELZ9" s="82"/>
      <c r="EMA9" s="5"/>
      <c r="EMD9" s="82"/>
      <c r="EME9" s="5"/>
      <c r="EMF9" s="81"/>
      <c r="EMG9" s="82"/>
      <c r="EMH9" s="5"/>
      <c r="EMK9" s="82"/>
      <c r="EML9" s="5"/>
      <c r="EMO9" s="82"/>
      <c r="EMP9" s="5"/>
      <c r="EMQ9" s="81"/>
      <c r="EMR9" s="82"/>
      <c r="EMS9" s="5"/>
      <c r="EMV9" s="82"/>
      <c r="EMW9" s="5"/>
      <c r="EMZ9" s="82"/>
      <c r="ENA9" s="5"/>
      <c r="ENB9" s="81"/>
      <c r="ENC9" s="82"/>
      <c r="END9" s="5"/>
      <c r="ENG9" s="82"/>
      <c r="ENH9" s="5"/>
      <c r="ENK9" s="82"/>
      <c r="ENL9" s="5"/>
      <c r="ENM9" s="81"/>
      <c r="ENN9" s="82"/>
      <c r="ENO9" s="5"/>
      <c r="ENR9" s="82"/>
      <c r="ENS9" s="5"/>
      <c r="ENV9" s="82"/>
      <c r="ENW9" s="5"/>
      <c r="ENX9" s="81"/>
      <c r="ENY9" s="82"/>
      <c r="ENZ9" s="5"/>
      <c r="EOC9" s="82"/>
      <c r="EOD9" s="5"/>
      <c r="EOG9" s="82"/>
      <c r="EOH9" s="5"/>
      <c r="EOI9" s="81"/>
      <c r="EOJ9" s="82"/>
      <c r="EOK9" s="5"/>
      <c r="EON9" s="82"/>
      <c r="EOO9" s="5"/>
      <c r="EOR9" s="82"/>
      <c r="EOS9" s="5"/>
      <c r="EOT9" s="81"/>
      <c r="EOU9" s="82"/>
      <c r="EOV9" s="5"/>
      <c r="EOY9" s="82"/>
      <c r="EOZ9" s="5"/>
      <c r="EPC9" s="82"/>
      <c r="EPD9" s="5"/>
      <c r="EPE9" s="81"/>
      <c r="EPF9" s="82"/>
      <c r="EPG9" s="5"/>
      <c r="EPJ9" s="82"/>
      <c r="EPK9" s="5"/>
      <c r="EPN9" s="82"/>
      <c r="EPO9" s="5"/>
      <c r="EPP9" s="81"/>
      <c r="EPQ9" s="82"/>
      <c r="EPR9" s="5"/>
      <c r="EPU9" s="82"/>
      <c r="EPV9" s="5"/>
      <c r="EPY9" s="82"/>
      <c r="EPZ9" s="5"/>
      <c r="EQA9" s="81"/>
      <c r="EQB9" s="82"/>
      <c r="EQC9" s="5"/>
      <c r="EQF9" s="82"/>
      <c r="EQG9" s="5"/>
      <c r="EQJ9" s="82"/>
      <c r="EQK9" s="5"/>
      <c r="EQL9" s="81"/>
      <c r="EQM9" s="82"/>
      <c r="EQN9" s="5"/>
      <c r="EQQ9" s="82"/>
      <c r="EQR9" s="5"/>
      <c r="EQU9" s="82"/>
      <c r="EQV9" s="5"/>
      <c r="EQW9" s="81"/>
      <c r="EQX9" s="82"/>
      <c r="EQY9" s="5"/>
      <c r="ERB9" s="82"/>
      <c r="ERC9" s="5"/>
      <c r="ERF9" s="82"/>
      <c r="ERG9" s="5"/>
      <c r="ERH9" s="81"/>
      <c r="ERI9" s="82"/>
      <c r="ERJ9" s="5"/>
      <c r="ERM9" s="82"/>
      <c r="ERN9" s="5"/>
      <c r="ERQ9" s="82"/>
      <c r="ERR9" s="5"/>
      <c r="ERS9" s="81"/>
      <c r="ERT9" s="82"/>
      <c r="ERU9" s="5"/>
      <c r="ERX9" s="82"/>
      <c r="ERY9" s="5"/>
      <c r="ESB9" s="82"/>
      <c r="ESC9" s="5"/>
      <c r="ESD9" s="81"/>
      <c r="ESE9" s="82"/>
      <c r="ESF9" s="5"/>
      <c r="ESI9" s="82"/>
      <c r="ESJ9" s="5"/>
      <c r="ESM9" s="82"/>
      <c r="ESN9" s="5"/>
      <c r="ESO9" s="81"/>
      <c r="ESP9" s="82"/>
      <c r="ESQ9" s="5"/>
      <c r="EST9" s="82"/>
      <c r="ESU9" s="5"/>
      <c r="ESX9" s="82"/>
      <c r="ESY9" s="5"/>
      <c r="ESZ9" s="81"/>
      <c r="ETA9" s="82"/>
      <c r="ETB9" s="5"/>
      <c r="ETE9" s="82"/>
      <c r="ETF9" s="5"/>
      <c r="ETI9" s="82"/>
      <c r="ETJ9" s="5"/>
      <c r="ETK9" s="81"/>
      <c r="ETL9" s="82"/>
      <c r="ETM9" s="5"/>
      <c r="ETP9" s="82"/>
      <c r="ETQ9" s="5"/>
      <c r="ETT9" s="82"/>
      <c r="ETU9" s="5"/>
      <c r="ETV9" s="81"/>
      <c r="ETW9" s="82"/>
      <c r="ETX9" s="5"/>
      <c r="EUA9" s="82"/>
      <c r="EUB9" s="5"/>
      <c r="EUE9" s="82"/>
      <c r="EUF9" s="5"/>
      <c r="EUG9" s="81"/>
      <c r="EUH9" s="82"/>
      <c r="EUI9" s="5"/>
      <c r="EUL9" s="82"/>
      <c r="EUM9" s="5"/>
      <c r="EUP9" s="82"/>
      <c r="EUQ9" s="5"/>
      <c r="EUR9" s="81"/>
      <c r="EUS9" s="82"/>
      <c r="EUT9" s="5"/>
      <c r="EUW9" s="82"/>
      <c r="EUX9" s="5"/>
      <c r="EVA9" s="82"/>
      <c r="EVB9" s="5"/>
      <c r="EVC9" s="81"/>
      <c r="EVD9" s="82"/>
      <c r="EVE9" s="5"/>
      <c r="EVH9" s="82"/>
      <c r="EVI9" s="5"/>
      <c r="EVL9" s="82"/>
      <c r="EVM9" s="5"/>
      <c r="EVN9" s="81"/>
      <c r="EVO9" s="82"/>
      <c r="EVP9" s="5"/>
      <c r="EVS9" s="82"/>
      <c r="EVT9" s="5"/>
      <c r="EVW9" s="82"/>
      <c r="EVX9" s="5"/>
      <c r="EVY9" s="81"/>
      <c r="EVZ9" s="82"/>
      <c r="EWA9" s="5"/>
      <c r="EWD9" s="82"/>
      <c r="EWE9" s="5"/>
      <c r="EWH9" s="82"/>
      <c r="EWI9" s="5"/>
      <c r="EWJ9" s="81"/>
      <c r="EWK9" s="82"/>
      <c r="EWL9" s="5"/>
      <c r="EWO9" s="82"/>
      <c r="EWP9" s="5"/>
      <c r="EWS9" s="82"/>
      <c r="EWT9" s="5"/>
      <c r="EWU9" s="81"/>
      <c r="EWV9" s="82"/>
      <c r="EWW9" s="5"/>
      <c r="EWZ9" s="82"/>
      <c r="EXA9" s="5"/>
      <c r="EXD9" s="82"/>
      <c r="EXE9" s="5"/>
      <c r="EXF9" s="81"/>
      <c r="EXG9" s="82"/>
      <c r="EXH9" s="5"/>
      <c r="EXK9" s="82"/>
      <c r="EXL9" s="5"/>
      <c r="EXO9" s="82"/>
      <c r="EXP9" s="5"/>
      <c r="EXQ9" s="81"/>
      <c r="EXR9" s="82"/>
      <c r="EXS9" s="5"/>
      <c r="EXV9" s="82"/>
      <c r="EXW9" s="5"/>
      <c r="EXZ9" s="82"/>
      <c r="EYA9" s="5"/>
      <c r="EYB9" s="81"/>
      <c r="EYC9" s="82"/>
      <c r="EYD9" s="5"/>
      <c r="EYG9" s="82"/>
      <c r="EYH9" s="5"/>
      <c r="EYK9" s="82"/>
      <c r="EYL9" s="5"/>
      <c r="EYM9" s="81"/>
      <c r="EYN9" s="82"/>
      <c r="EYO9" s="5"/>
      <c r="EYR9" s="82"/>
      <c r="EYS9" s="5"/>
      <c r="EYV9" s="82"/>
      <c r="EYW9" s="5"/>
      <c r="EYX9" s="81"/>
      <c r="EYY9" s="82"/>
      <c r="EYZ9" s="5"/>
      <c r="EZC9" s="82"/>
      <c r="EZD9" s="5"/>
      <c r="EZG9" s="82"/>
      <c r="EZH9" s="5"/>
      <c r="EZI9" s="81"/>
      <c r="EZJ9" s="82"/>
      <c r="EZK9" s="5"/>
      <c r="EZN9" s="82"/>
      <c r="EZO9" s="5"/>
      <c r="EZR9" s="82"/>
      <c r="EZS9" s="5"/>
      <c r="EZT9" s="81"/>
      <c r="EZU9" s="82"/>
      <c r="EZV9" s="5"/>
      <c r="EZY9" s="82"/>
      <c r="EZZ9" s="5"/>
      <c r="FAC9" s="82"/>
      <c r="FAD9" s="5"/>
      <c r="FAE9" s="81"/>
      <c r="FAF9" s="82"/>
      <c r="FAG9" s="5"/>
      <c r="FAJ9" s="82"/>
      <c r="FAK9" s="5"/>
      <c r="FAN9" s="82"/>
      <c r="FAO9" s="5"/>
      <c r="FAP9" s="81"/>
      <c r="FAQ9" s="82"/>
      <c r="FAR9" s="5"/>
      <c r="FAU9" s="82"/>
      <c r="FAV9" s="5"/>
      <c r="FAY9" s="82"/>
      <c r="FAZ9" s="5"/>
      <c r="FBA9" s="81"/>
      <c r="FBB9" s="82"/>
      <c r="FBC9" s="5"/>
      <c r="FBF9" s="82"/>
      <c r="FBG9" s="5"/>
      <c r="FBJ9" s="82"/>
      <c r="FBK9" s="5"/>
      <c r="FBL9" s="81"/>
      <c r="FBM9" s="82"/>
      <c r="FBN9" s="5"/>
      <c r="FBQ9" s="82"/>
      <c r="FBR9" s="5"/>
      <c r="FBU9" s="82"/>
      <c r="FBV9" s="5"/>
      <c r="FBW9" s="81"/>
      <c r="FBX9" s="82"/>
      <c r="FBY9" s="5"/>
      <c r="FCB9" s="82"/>
      <c r="FCC9" s="5"/>
      <c r="FCF9" s="82"/>
      <c r="FCG9" s="5"/>
      <c r="FCH9" s="81"/>
      <c r="FCI9" s="82"/>
      <c r="FCJ9" s="5"/>
      <c r="FCM9" s="82"/>
      <c r="FCN9" s="5"/>
      <c r="FCQ9" s="82"/>
      <c r="FCR9" s="5"/>
      <c r="FCS9" s="81"/>
      <c r="FCT9" s="82"/>
      <c r="FCU9" s="5"/>
      <c r="FCX9" s="82"/>
      <c r="FCY9" s="5"/>
      <c r="FDB9" s="82"/>
      <c r="FDC9" s="5"/>
      <c r="FDD9" s="81"/>
      <c r="FDE9" s="82"/>
      <c r="FDF9" s="5"/>
      <c r="FDI9" s="82"/>
      <c r="FDJ9" s="5"/>
      <c r="FDM9" s="82"/>
      <c r="FDN9" s="5"/>
      <c r="FDO9" s="81"/>
      <c r="FDP9" s="82"/>
      <c r="FDQ9" s="5"/>
      <c r="FDT9" s="82"/>
      <c r="FDU9" s="5"/>
      <c r="FDX9" s="82"/>
      <c r="FDY9" s="5"/>
      <c r="FDZ9" s="81"/>
      <c r="FEA9" s="82"/>
      <c r="FEB9" s="5"/>
      <c r="FEE9" s="82"/>
      <c r="FEF9" s="5"/>
      <c r="FEI9" s="82"/>
      <c r="FEJ9" s="5"/>
      <c r="FEK9" s="81"/>
      <c r="FEL9" s="82"/>
      <c r="FEM9" s="5"/>
      <c r="FEP9" s="82"/>
      <c r="FEQ9" s="5"/>
      <c r="FET9" s="82"/>
      <c r="FEU9" s="5"/>
      <c r="FEV9" s="81"/>
      <c r="FEW9" s="82"/>
      <c r="FEX9" s="5"/>
      <c r="FFA9" s="82"/>
      <c r="FFB9" s="5"/>
      <c r="FFE9" s="82"/>
      <c r="FFF9" s="5"/>
      <c r="FFG9" s="81"/>
      <c r="FFH9" s="82"/>
      <c r="FFI9" s="5"/>
      <c r="FFL9" s="82"/>
      <c r="FFM9" s="5"/>
      <c r="FFP9" s="82"/>
      <c r="FFQ9" s="5"/>
      <c r="FFR9" s="81"/>
      <c r="FFS9" s="82"/>
      <c r="FFT9" s="5"/>
      <c r="FFW9" s="82"/>
      <c r="FFX9" s="5"/>
      <c r="FGA9" s="82"/>
      <c r="FGB9" s="5"/>
      <c r="FGC9" s="81"/>
      <c r="FGD9" s="82"/>
      <c r="FGE9" s="5"/>
      <c r="FGH9" s="82"/>
      <c r="FGI9" s="5"/>
      <c r="FGL9" s="82"/>
      <c r="FGM9" s="5"/>
      <c r="FGN9" s="81"/>
      <c r="FGO9" s="82"/>
      <c r="FGP9" s="5"/>
      <c r="FGS9" s="82"/>
      <c r="FGT9" s="5"/>
      <c r="FGW9" s="82"/>
      <c r="FGX9" s="5"/>
      <c r="FGY9" s="81"/>
      <c r="FGZ9" s="82"/>
      <c r="FHA9" s="5"/>
      <c r="FHD9" s="82"/>
      <c r="FHE9" s="5"/>
      <c r="FHH9" s="82"/>
      <c r="FHI9" s="5"/>
      <c r="FHJ9" s="81"/>
      <c r="FHK9" s="82"/>
      <c r="FHL9" s="5"/>
      <c r="FHO9" s="82"/>
      <c r="FHP9" s="5"/>
      <c r="FHS9" s="82"/>
      <c r="FHT9" s="5"/>
      <c r="FHU9" s="81"/>
      <c r="FHV9" s="82"/>
      <c r="FHW9" s="5"/>
      <c r="FHZ9" s="82"/>
      <c r="FIA9" s="5"/>
      <c r="FID9" s="82"/>
      <c r="FIE9" s="5"/>
      <c r="FIF9" s="81"/>
      <c r="FIG9" s="82"/>
      <c r="FIH9" s="5"/>
      <c r="FIK9" s="82"/>
      <c r="FIL9" s="5"/>
      <c r="FIO9" s="82"/>
      <c r="FIP9" s="5"/>
      <c r="FIQ9" s="81"/>
      <c r="FIR9" s="82"/>
      <c r="FIS9" s="5"/>
      <c r="FIV9" s="82"/>
      <c r="FIW9" s="5"/>
      <c r="FIZ9" s="82"/>
      <c r="FJA9" s="5"/>
      <c r="FJB9" s="81"/>
      <c r="FJC9" s="82"/>
      <c r="FJD9" s="5"/>
      <c r="FJG9" s="82"/>
      <c r="FJH9" s="5"/>
      <c r="FJK9" s="82"/>
      <c r="FJL9" s="5"/>
      <c r="FJM9" s="81"/>
      <c r="FJN9" s="82"/>
      <c r="FJO9" s="5"/>
      <c r="FJR9" s="82"/>
      <c r="FJS9" s="5"/>
      <c r="FJV9" s="82"/>
      <c r="FJW9" s="5"/>
      <c r="FJX9" s="81"/>
      <c r="FJY9" s="82"/>
      <c r="FJZ9" s="5"/>
      <c r="FKC9" s="82"/>
      <c r="FKD9" s="5"/>
      <c r="FKG9" s="82"/>
      <c r="FKH9" s="5"/>
      <c r="FKI9" s="81"/>
      <c r="FKJ9" s="82"/>
      <c r="FKK9" s="5"/>
      <c r="FKN9" s="82"/>
      <c r="FKO9" s="5"/>
      <c r="FKR9" s="82"/>
      <c r="FKS9" s="5"/>
      <c r="FKT9" s="81"/>
      <c r="FKU9" s="82"/>
      <c r="FKV9" s="5"/>
      <c r="FKY9" s="82"/>
      <c r="FKZ9" s="5"/>
      <c r="FLC9" s="82"/>
      <c r="FLD9" s="5"/>
      <c r="FLE9" s="81"/>
      <c r="FLF9" s="82"/>
      <c r="FLG9" s="5"/>
      <c r="FLJ9" s="82"/>
      <c r="FLK9" s="5"/>
      <c r="FLN9" s="82"/>
      <c r="FLO9" s="5"/>
      <c r="FLP9" s="81"/>
      <c r="FLQ9" s="82"/>
      <c r="FLR9" s="5"/>
      <c r="FLU9" s="82"/>
      <c r="FLV9" s="5"/>
      <c r="FLY9" s="82"/>
      <c r="FLZ9" s="5"/>
      <c r="FMA9" s="81"/>
      <c r="FMB9" s="82"/>
      <c r="FMC9" s="5"/>
      <c r="FMF9" s="82"/>
      <c r="FMG9" s="5"/>
      <c r="FMJ9" s="82"/>
      <c r="FMK9" s="5"/>
      <c r="FML9" s="81"/>
      <c r="FMM9" s="82"/>
      <c r="FMN9" s="5"/>
      <c r="FMQ9" s="82"/>
      <c r="FMR9" s="5"/>
      <c r="FMU9" s="82"/>
      <c r="FMV9" s="5"/>
      <c r="FMW9" s="81"/>
      <c r="FMX9" s="82"/>
      <c r="FMY9" s="5"/>
      <c r="FNB9" s="82"/>
      <c r="FNC9" s="5"/>
      <c r="FNF9" s="82"/>
      <c r="FNG9" s="5"/>
      <c r="FNH9" s="81"/>
      <c r="FNI9" s="82"/>
      <c r="FNJ9" s="5"/>
      <c r="FNM9" s="82"/>
      <c r="FNN9" s="5"/>
      <c r="FNQ9" s="82"/>
      <c r="FNR9" s="5"/>
      <c r="FNS9" s="81"/>
      <c r="FNT9" s="82"/>
      <c r="FNU9" s="5"/>
      <c r="FNX9" s="82"/>
      <c r="FNY9" s="5"/>
      <c r="FOB9" s="82"/>
      <c r="FOC9" s="5"/>
      <c r="FOD9" s="81"/>
      <c r="FOE9" s="82"/>
      <c r="FOF9" s="5"/>
      <c r="FOI9" s="82"/>
      <c r="FOJ9" s="5"/>
      <c r="FOM9" s="82"/>
      <c r="FON9" s="5"/>
      <c r="FOO9" s="81"/>
      <c r="FOP9" s="82"/>
      <c r="FOQ9" s="5"/>
      <c r="FOT9" s="82"/>
      <c r="FOU9" s="5"/>
      <c r="FOX9" s="82"/>
      <c r="FOY9" s="5"/>
      <c r="FOZ9" s="81"/>
      <c r="FPA9" s="82"/>
      <c r="FPB9" s="5"/>
      <c r="FPE9" s="82"/>
      <c r="FPF9" s="5"/>
      <c r="FPI9" s="82"/>
      <c r="FPJ9" s="5"/>
      <c r="FPK9" s="81"/>
      <c r="FPL9" s="82"/>
      <c r="FPM9" s="5"/>
      <c r="FPP9" s="82"/>
      <c r="FPQ9" s="5"/>
      <c r="FPT9" s="82"/>
      <c r="FPU9" s="5"/>
      <c r="FPV9" s="81"/>
      <c r="FPW9" s="82"/>
      <c r="FPX9" s="5"/>
      <c r="FQA9" s="82"/>
      <c r="FQB9" s="5"/>
      <c r="FQE9" s="82"/>
      <c r="FQF9" s="5"/>
      <c r="FQG9" s="81"/>
      <c r="FQH9" s="82"/>
      <c r="FQI9" s="5"/>
      <c r="FQL9" s="82"/>
      <c r="FQM9" s="5"/>
      <c r="FQP9" s="82"/>
      <c r="FQQ9" s="5"/>
      <c r="FQR9" s="81"/>
      <c r="FQS9" s="82"/>
      <c r="FQT9" s="5"/>
      <c r="FQW9" s="82"/>
      <c r="FQX9" s="5"/>
      <c r="FRA9" s="82"/>
      <c r="FRB9" s="5"/>
      <c r="FRC9" s="81"/>
      <c r="FRD9" s="82"/>
      <c r="FRE9" s="5"/>
      <c r="FRH9" s="82"/>
      <c r="FRI9" s="5"/>
      <c r="FRL9" s="82"/>
      <c r="FRM9" s="5"/>
      <c r="FRN9" s="81"/>
      <c r="FRO9" s="82"/>
      <c r="FRP9" s="5"/>
      <c r="FRS9" s="82"/>
      <c r="FRT9" s="5"/>
      <c r="FRW9" s="82"/>
      <c r="FRX9" s="5"/>
      <c r="FRY9" s="81"/>
      <c r="FRZ9" s="82"/>
      <c r="FSA9" s="5"/>
      <c r="FSD9" s="82"/>
      <c r="FSE9" s="5"/>
      <c r="FSH9" s="82"/>
      <c r="FSI9" s="5"/>
      <c r="FSJ9" s="81"/>
      <c r="FSK9" s="82"/>
      <c r="FSL9" s="5"/>
      <c r="FSO9" s="82"/>
      <c r="FSP9" s="5"/>
      <c r="FSS9" s="82"/>
      <c r="FST9" s="5"/>
      <c r="FSU9" s="81"/>
      <c r="FSV9" s="82"/>
      <c r="FSW9" s="5"/>
      <c r="FSZ9" s="82"/>
      <c r="FTA9" s="5"/>
      <c r="FTD9" s="82"/>
      <c r="FTE9" s="5"/>
      <c r="FTF9" s="81"/>
      <c r="FTG9" s="82"/>
      <c r="FTH9" s="5"/>
      <c r="FTK9" s="82"/>
      <c r="FTL9" s="5"/>
      <c r="FTO9" s="82"/>
      <c r="FTP9" s="5"/>
      <c r="FTQ9" s="81"/>
      <c r="FTR9" s="82"/>
      <c r="FTS9" s="5"/>
      <c r="FTV9" s="82"/>
      <c r="FTW9" s="5"/>
      <c r="FTZ9" s="82"/>
      <c r="FUA9" s="5"/>
      <c r="FUB9" s="81"/>
      <c r="FUC9" s="82"/>
      <c r="FUD9" s="5"/>
      <c r="FUG9" s="82"/>
      <c r="FUH9" s="5"/>
      <c r="FUK9" s="82"/>
      <c r="FUL9" s="5"/>
      <c r="FUM9" s="81"/>
      <c r="FUN9" s="82"/>
      <c r="FUO9" s="5"/>
      <c r="FUR9" s="82"/>
      <c r="FUS9" s="5"/>
      <c r="FUV9" s="82"/>
      <c r="FUW9" s="5"/>
      <c r="FUX9" s="81"/>
      <c r="FUY9" s="82"/>
      <c r="FUZ9" s="5"/>
      <c r="FVC9" s="82"/>
      <c r="FVD9" s="5"/>
      <c r="FVG9" s="82"/>
      <c r="FVH9" s="5"/>
      <c r="FVI9" s="81"/>
      <c r="FVJ9" s="82"/>
      <c r="FVK9" s="5"/>
      <c r="FVN9" s="82"/>
      <c r="FVO9" s="5"/>
      <c r="FVR9" s="82"/>
      <c r="FVS9" s="5"/>
      <c r="FVT9" s="81"/>
      <c r="FVU9" s="82"/>
      <c r="FVV9" s="5"/>
      <c r="FVY9" s="82"/>
      <c r="FVZ9" s="5"/>
      <c r="FWC9" s="82"/>
      <c r="FWD9" s="5"/>
      <c r="FWE9" s="81"/>
      <c r="FWF9" s="82"/>
      <c r="FWG9" s="5"/>
      <c r="FWJ9" s="82"/>
      <c r="FWK9" s="5"/>
      <c r="FWN9" s="82"/>
      <c r="FWO9" s="5"/>
      <c r="FWP9" s="81"/>
      <c r="FWQ9" s="82"/>
      <c r="FWR9" s="5"/>
      <c r="FWU9" s="82"/>
      <c r="FWV9" s="5"/>
      <c r="FWY9" s="82"/>
      <c r="FWZ9" s="5"/>
      <c r="FXA9" s="81"/>
      <c r="FXB9" s="82"/>
      <c r="FXC9" s="5"/>
      <c r="FXF9" s="82"/>
      <c r="FXG9" s="5"/>
      <c r="FXJ9" s="82"/>
      <c r="FXK9" s="5"/>
      <c r="FXL9" s="81"/>
      <c r="FXM9" s="82"/>
      <c r="FXN9" s="5"/>
      <c r="FXQ9" s="82"/>
      <c r="FXR9" s="5"/>
      <c r="FXU9" s="82"/>
      <c r="FXV9" s="5"/>
      <c r="FXW9" s="81"/>
      <c r="FXX9" s="82"/>
      <c r="FXY9" s="5"/>
      <c r="FYB9" s="82"/>
      <c r="FYC9" s="5"/>
      <c r="FYF9" s="82"/>
      <c r="FYG9" s="5"/>
      <c r="FYH9" s="81"/>
      <c r="FYI9" s="82"/>
      <c r="FYJ9" s="5"/>
      <c r="FYM9" s="82"/>
      <c r="FYN9" s="5"/>
      <c r="FYQ9" s="82"/>
      <c r="FYR9" s="5"/>
      <c r="FYS9" s="81"/>
      <c r="FYT9" s="82"/>
      <c r="FYU9" s="5"/>
      <c r="FYX9" s="82"/>
      <c r="FYY9" s="5"/>
      <c r="FZB9" s="82"/>
      <c r="FZC9" s="5"/>
      <c r="FZD9" s="81"/>
      <c r="FZE9" s="82"/>
      <c r="FZF9" s="5"/>
      <c r="FZI9" s="82"/>
      <c r="FZJ9" s="5"/>
      <c r="FZM9" s="82"/>
      <c r="FZN9" s="5"/>
      <c r="FZO9" s="81"/>
      <c r="FZP9" s="82"/>
      <c r="FZQ9" s="5"/>
      <c r="FZT9" s="82"/>
      <c r="FZU9" s="5"/>
      <c r="FZX9" s="82"/>
      <c r="FZY9" s="5"/>
      <c r="FZZ9" s="81"/>
      <c r="GAA9" s="82"/>
      <c r="GAB9" s="5"/>
      <c r="GAE9" s="82"/>
      <c r="GAF9" s="5"/>
      <c r="GAI9" s="82"/>
      <c r="GAJ9" s="5"/>
      <c r="GAK9" s="81"/>
      <c r="GAL9" s="82"/>
      <c r="GAM9" s="5"/>
      <c r="GAP9" s="82"/>
      <c r="GAQ9" s="5"/>
      <c r="GAT9" s="82"/>
      <c r="GAU9" s="5"/>
      <c r="GAV9" s="81"/>
      <c r="GAW9" s="82"/>
      <c r="GAX9" s="5"/>
      <c r="GBA9" s="82"/>
      <c r="GBB9" s="5"/>
      <c r="GBE9" s="82"/>
      <c r="GBF9" s="5"/>
      <c r="GBG9" s="81"/>
      <c r="GBH9" s="82"/>
      <c r="GBI9" s="5"/>
      <c r="GBL9" s="82"/>
      <c r="GBM9" s="5"/>
      <c r="GBP9" s="82"/>
      <c r="GBQ9" s="5"/>
      <c r="GBR9" s="81"/>
      <c r="GBS9" s="82"/>
      <c r="GBT9" s="5"/>
      <c r="GBW9" s="82"/>
      <c r="GBX9" s="5"/>
      <c r="GCA9" s="82"/>
      <c r="GCB9" s="5"/>
      <c r="GCC9" s="81"/>
      <c r="GCD9" s="82"/>
      <c r="GCE9" s="5"/>
      <c r="GCH9" s="82"/>
      <c r="GCI9" s="5"/>
      <c r="GCL9" s="82"/>
      <c r="GCM9" s="5"/>
      <c r="GCN9" s="81"/>
      <c r="GCO9" s="82"/>
      <c r="GCP9" s="5"/>
      <c r="GCS9" s="82"/>
      <c r="GCT9" s="5"/>
      <c r="GCW9" s="82"/>
      <c r="GCX9" s="5"/>
      <c r="GCY9" s="81"/>
      <c r="GCZ9" s="82"/>
      <c r="GDA9" s="5"/>
      <c r="GDD9" s="82"/>
      <c r="GDE9" s="5"/>
      <c r="GDH9" s="82"/>
      <c r="GDI9" s="5"/>
      <c r="GDJ9" s="81"/>
      <c r="GDK9" s="82"/>
      <c r="GDL9" s="5"/>
      <c r="GDO9" s="82"/>
      <c r="GDP9" s="5"/>
      <c r="GDS9" s="82"/>
      <c r="GDT9" s="5"/>
      <c r="GDU9" s="81"/>
      <c r="GDV9" s="82"/>
      <c r="GDW9" s="5"/>
      <c r="GDZ9" s="82"/>
      <c r="GEA9" s="5"/>
      <c r="GED9" s="82"/>
      <c r="GEE9" s="5"/>
      <c r="GEF9" s="81"/>
      <c r="GEG9" s="82"/>
      <c r="GEH9" s="5"/>
      <c r="GEK9" s="82"/>
      <c r="GEL9" s="5"/>
      <c r="GEO9" s="82"/>
      <c r="GEP9" s="5"/>
      <c r="GEQ9" s="81"/>
      <c r="GER9" s="82"/>
      <c r="GES9" s="5"/>
      <c r="GEV9" s="82"/>
      <c r="GEW9" s="5"/>
      <c r="GEZ9" s="82"/>
      <c r="GFA9" s="5"/>
      <c r="GFB9" s="81"/>
      <c r="GFC9" s="82"/>
      <c r="GFD9" s="5"/>
      <c r="GFG9" s="82"/>
      <c r="GFH9" s="5"/>
      <c r="GFK9" s="82"/>
      <c r="GFL9" s="5"/>
      <c r="GFM9" s="81"/>
      <c r="GFN9" s="82"/>
      <c r="GFO9" s="5"/>
      <c r="GFR9" s="82"/>
      <c r="GFS9" s="5"/>
      <c r="GFV9" s="82"/>
      <c r="GFW9" s="5"/>
      <c r="GFX9" s="81"/>
      <c r="GFY9" s="82"/>
      <c r="GFZ9" s="5"/>
      <c r="GGC9" s="82"/>
      <c r="GGD9" s="5"/>
      <c r="GGG9" s="82"/>
      <c r="GGH9" s="5"/>
      <c r="GGI9" s="81"/>
      <c r="GGJ9" s="82"/>
      <c r="GGK9" s="5"/>
      <c r="GGN9" s="82"/>
      <c r="GGO9" s="5"/>
      <c r="GGR9" s="82"/>
      <c r="GGS9" s="5"/>
      <c r="GGT9" s="81"/>
      <c r="GGU9" s="82"/>
      <c r="GGV9" s="5"/>
      <c r="GGY9" s="82"/>
      <c r="GGZ9" s="5"/>
      <c r="GHC9" s="82"/>
      <c r="GHD9" s="5"/>
      <c r="GHE9" s="81"/>
      <c r="GHF9" s="82"/>
      <c r="GHG9" s="5"/>
      <c r="GHJ9" s="82"/>
      <c r="GHK9" s="5"/>
      <c r="GHN9" s="82"/>
      <c r="GHO9" s="5"/>
      <c r="GHP9" s="81"/>
      <c r="GHQ9" s="82"/>
      <c r="GHR9" s="5"/>
      <c r="GHU9" s="82"/>
      <c r="GHV9" s="5"/>
      <c r="GHY9" s="82"/>
      <c r="GHZ9" s="5"/>
      <c r="GIA9" s="81"/>
      <c r="GIB9" s="82"/>
      <c r="GIC9" s="5"/>
      <c r="GIF9" s="82"/>
      <c r="GIG9" s="5"/>
      <c r="GIJ9" s="82"/>
      <c r="GIK9" s="5"/>
      <c r="GIL9" s="81"/>
      <c r="GIM9" s="82"/>
      <c r="GIN9" s="5"/>
      <c r="GIQ9" s="82"/>
      <c r="GIR9" s="5"/>
      <c r="GIU9" s="82"/>
      <c r="GIV9" s="5"/>
      <c r="GIW9" s="81"/>
      <c r="GIX9" s="82"/>
      <c r="GIY9" s="5"/>
      <c r="GJB9" s="82"/>
      <c r="GJC9" s="5"/>
      <c r="GJF9" s="82"/>
      <c r="GJG9" s="5"/>
      <c r="GJH9" s="81"/>
      <c r="GJI9" s="82"/>
      <c r="GJJ9" s="5"/>
      <c r="GJM9" s="82"/>
      <c r="GJN9" s="5"/>
      <c r="GJQ9" s="82"/>
      <c r="GJR9" s="5"/>
      <c r="GJS9" s="81"/>
      <c r="GJT9" s="82"/>
      <c r="GJU9" s="5"/>
      <c r="GJX9" s="82"/>
      <c r="GJY9" s="5"/>
      <c r="GKB9" s="82"/>
      <c r="GKC9" s="5"/>
      <c r="GKD9" s="81"/>
      <c r="GKE9" s="82"/>
      <c r="GKF9" s="5"/>
      <c r="GKI9" s="82"/>
      <c r="GKJ9" s="5"/>
      <c r="GKM9" s="82"/>
      <c r="GKN9" s="5"/>
      <c r="GKO9" s="81"/>
      <c r="GKP9" s="82"/>
      <c r="GKQ9" s="5"/>
      <c r="GKT9" s="82"/>
      <c r="GKU9" s="5"/>
      <c r="GKX9" s="82"/>
      <c r="GKY9" s="5"/>
      <c r="GKZ9" s="81"/>
      <c r="GLA9" s="82"/>
      <c r="GLB9" s="5"/>
      <c r="GLE9" s="82"/>
      <c r="GLF9" s="5"/>
      <c r="GLI9" s="82"/>
      <c r="GLJ9" s="5"/>
      <c r="GLK9" s="81"/>
      <c r="GLL9" s="82"/>
      <c r="GLM9" s="5"/>
      <c r="GLP9" s="82"/>
      <c r="GLQ9" s="5"/>
      <c r="GLT9" s="82"/>
      <c r="GLU9" s="5"/>
      <c r="GLV9" s="81"/>
      <c r="GLW9" s="82"/>
      <c r="GLX9" s="5"/>
      <c r="GMA9" s="82"/>
      <c r="GMB9" s="5"/>
      <c r="GME9" s="82"/>
      <c r="GMF9" s="5"/>
      <c r="GMG9" s="81"/>
      <c r="GMH9" s="82"/>
      <c r="GMI9" s="5"/>
      <c r="GML9" s="82"/>
      <c r="GMM9" s="5"/>
      <c r="GMP9" s="82"/>
      <c r="GMQ9" s="5"/>
      <c r="GMR9" s="81"/>
      <c r="GMS9" s="82"/>
      <c r="GMT9" s="5"/>
      <c r="GMW9" s="82"/>
      <c r="GMX9" s="5"/>
      <c r="GNA9" s="82"/>
      <c r="GNB9" s="5"/>
      <c r="GNC9" s="81"/>
      <c r="GND9" s="82"/>
      <c r="GNE9" s="5"/>
      <c r="GNH9" s="82"/>
      <c r="GNI9" s="5"/>
      <c r="GNL9" s="82"/>
      <c r="GNM9" s="5"/>
      <c r="GNN9" s="81"/>
      <c r="GNO9" s="82"/>
      <c r="GNP9" s="5"/>
      <c r="GNS9" s="82"/>
      <c r="GNT9" s="5"/>
      <c r="GNW9" s="82"/>
      <c r="GNX9" s="5"/>
      <c r="GNY9" s="81"/>
      <c r="GNZ9" s="82"/>
      <c r="GOA9" s="5"/>
      <c r="GOD9" s="82"/>
      <c r="GOE9" s="5"/>
      <c r="GOH9" s="82"/>
      <c r="GOI9" s="5"/>
      <c r="GOJ9" s="81"/>
      <c r="GOK9" s="82"/>
      <c r="GOL9" s="5"/>
      <c r="GOO9" s="82"/>
      <c r="GOP9" s="5"/>
      <c r="GOS9" s="82"/>
      <c r="GOT9" s="5"/>
      <c r="GOU9" s="81"/>
      <c r="GOV9" s="82"/>
      <c r="GOW9" s="5"/>
      <c r="GOZ9" s="82"/>
      <c r="GPA9" s="5"/>
      <c r="GPD9" s="82"/>
      <c r="GPE9" s="5"/>
      <c r="GPF9" s="81"/>
      <c r="GPG9" s="82"/>
      <c r="GPH9" s="5"/>
      <c r="GPK9" s="82"/>
      <c r="GPL9" s="5"/>
      <c r="GPO9" s="82"/>
      <c r="GPP9" s="5"/>
      <c r="GPQ9" s="81"/>
      <c r="GPR9" s="82"/>
      <c r="GPS9" s="5"/>
      <c r="GPV9" s="82"/>
      <c r="GPW9" s="5"/>
      <c r="GPZ9" s="82"/>
      <c r="GQA9" s="5"/>
      <c r="GQB9" s="81"/>
      <c r="GQC9" s="82"/>
      <c r="GQD9" s="5"/>
      <c r="GQG9" s="82"/>
      <c r="GQH9" s="5"/>
      <c r="GQK9" s="82"/>
      <c r="GQL9" s="5"/>
      <c r="GQM9" s="81"/>
      <c r="GQN9" s="82"/>
      <c r="GQO9" s="5"/>
      <c r="GQR9" s="82"/>
      <c r="GQS9" s="5"/>
      <c r="GQV9" s="82"/>
      <c r="GQW9" s="5"/>
      <c r="GQX9" s="81"/>
      <c r="GQY9" s="82"/>
      <c r="GQZ9" s="5"/>
      <c r="GRC9" s="82"/>
      <c r="GRD9" s="5"/>
      <c r="GRG9" s="82"/>
      <c r="GRH9" s="5"/>
      <c r="GRI9" s="81"/>
      <c r="GRJ9" s="82"/>
      <c r="GRK9" s="5"/>
      <c r="GRN9" s="82"/>
      <c r="GRO9" s="5"/>
      <c r="GRR9" s="82"/>
      <c r="GRS9" s="5"/>
      <c r="GRT9" s="81"/>
      <c r="GRU9" s="82"/>
      <c r="GRV9" s="5"/>
      <c r="GRY9" s="82"/>
      <c r="GRZ9" s="5"/>
      <c r="GSC9" s="82"/>
      <c r="GSD9" s="5"/>
      <c r="GSE9" s="81"/>
      <c r="GSF9" s="82"/>
      <c r="GSG9" s="5"/>
      <c r="GSJ9" s="82"/>
      <c r="GSK9" s="5"/>
      <c r="GSN9" s="82"/>
      <c r="GSO9" s="5"/>
      <c r="GSP9" s="81"/>
      <c r="GSQ9" s="82"/>
      <c r="GSR9" s="5"/>
      <c r="GSU9" s="82"/>
      <c r="GSV9" s="5"/>
      <c r="GSY9" s="82"/>
      <c r="GSZ9" s="5"/>
      <c r="GTA9" s="81"/>
      <c r="GTB9" s="82"/>
      <c r="GTC9" s="5"/>
      <c r="GTF9" s="82"/>
      <c r="GTG9" s="5"/>
      <c r="GTJ9" s="82"/>
      <c r="GTK9" s="5"/>
      <c r="GTL9" s="81"/>
      <c r="GTM9" s="82"/>
      <c r="GTN9" s="5"/>
      <c r="GTQ9" s="82"/>
      <c r="GTR9" s="5"/>
      <c r="GTU9" s="82"/>
      <c r="GTV9" s="5"/>
      <c r="GTW9" s="81"/>
      <c r="GTX9" s="82"/>
      <c r="GTY9" s="5"/>
      <c r="GUB9" s="82"/>
      <c r="GUC9" s="5"/>
      <c r="GUF9" s="82"/>
      <c r="GUG9" s="5"/>
      <c r="GUH9" s="81"/>
      <c r="GUI9" s="82"/>
      <c r="GUJ9" s="5"/>
      <c r="GUM9" s="82"/>
      <c r="GUN9" s="5"/>
      <c r="GUQ9" s="82"/>
      <c r="GUR9" s="5"/>
      <c r="GUS9" s="81"/>
      <c r="GUT9" s="82"/>
      <c r="GUU9" s="5"/>
      <c r="GUX9" s="82"/>
      <c r="GUY9" s="5"/>
      <c r="GVB9" s="82"/>
      <c r="GVC9" s="5"/>
      <c r="GVD9" s="81"/>
      <c r="GVE9" s="82"/>
      <c r="GVF9" s="5"/>
      <c r="GVI9" s="82"/>
      <c r="GVJ9" s="5"/>
      <c r="GVM9" s="82"/>
      <c r="GVN9" s="5"/>
      <c r="GVO9" s="81"/>
      <c r="GVP9" s="82"/>
      <c r="GVQ9" s="5"/>
      <c r="GVT9" s="82"/>
      <c r="GVU9" s="5"/>
      <c r="GVX9" s="82"/>
      <c r="GVY9" s="5"/>
      <c r="GVZ9" s="81"/>
      <c r="GWA9" s="82"/>
      <c r="GWB9" s="5"/>
      <c r="GWE9" s="82"/>
      <c r="GWF9" s="5"/>
      <c r="GWI9" s="82"/>
      <c r="GWJ9" s="5"/>
      <c r="GWK9" s="81"/>
      <c r="GWL9" s="82"/>
      <c r="GWM9" s="5"/>
      <c r="GWP9" s="82"/>
      <c r="GWQ9" s="5"/>
      <c r="GWT9" s="82"/>
      <c r="GWU9" s="5"/>
      <c r="GWV9" s="81"/>
      <c r="GWW9" s="82"/>
      <c r="GWX9" s="5"/>
      <c r="GXA9" s="82"/>
      <c r="GXB9" s="5"/>
      <c r="GXE9" s="82"/>
      <c r="GXF9" s="5"/>
      <c r="GXG9" s="81"/>
      <c r="GXH9" s="82"/>
      <c r="GXI9" s="5"/>
      <c r="GXL9" s="82"/>
      <c r="GXM9" s="5"/>
      <c r="GXP9" s="82"/>
      <c r="GXQ9" s="5"/>
      <c r="GXR9" s="81"/>
      <c r="GXS9" s="82"/>
      <c r="GXT9" s="5"/>
      <c r="GXW9" s="82"/>
      <c r="GXX9" s="5"/>
      <c r="GYA9" s="82"/>
      <c r="GYB9" s="5"/>
      <c r="GYC9" s="81"/>
      <c r="GYD9" s="82"/>
      <c r="GYE9" s="5"/>
      <c r="GYH9" s="82"/>
      <c r="GYI9" s="5"/>
      <c r="GYL9" s="82"/>
      <c r="GYM9" s="5"/>
      <c r="GYN9" s="81"/>
      <c r="GYO9" s="82"/>
      <c r="GYP9" s="5"/>
      <c r="GYS9" s="82"/>
      <c r="GYT9" s="5"/>
      <c r="GYW9" s="82"/>
      <c r="GYX9" s="5"/>
      <c r="GYY9" s="81"/>
      <c r="GYZ9" s="82"/>
      <c r="GZA9" s="5"/>
      <c r="GZD9" s="82"/>
      <c r="GZE9" s="5"/>
      <c r="GZH9" s="82"/>
      <c r="GZI9" s="5"/>
      <c r="GZJ9" s="81"/>
      <c r="GZK9" s="82"/>
      <c r="GZL9" s="5"/>
      <c r="GZO9" s="82"/>
      <c r="GZP9" s="5"/>
      <c r="GZS9" s="82"/>
      <c r="GZT9" s="5"/>
      <c r="GZU9" s="81"/>
      <c r="GZV9" s="82"/>
      <c r="GZW9" s="5"/>
      <c r="GZZ9" s="82"/>
      <c r="HAA9" s="5"/>
      <c r="HAD9" s="82"/>
      <c r="HAE9" s="5"/>
      <c r="HAF9" s="81"/>
      <c r="HAG9" s="82"/>
      <c r="HAH9" s="5"/>
      <c r="HAK9" s="82"/>
      <c r="HAL9" s="5"/>
      <c r="HAO9" s="82"/>
      <c r="HAP9" s="5"/>
      <c r="HAQ9" s="81"/>
      <c r="HAR9" s="82"/>
      <c r="HAS9" s="5"/>
      <c r="HAV9" s="82"/>
      <c r="HAW9" s="5"/>
      <c r="HAZ9" s="82"/>
      <c r="HBA9" s="5"/>
      <c r="HBB9" s="81"/>
      <c r="HBC9" s="82"/>
      <c r="HBD9" s="5"/>
      <c r="HBG9" s="82"/>
      <c r="HBH9" s="5"/>
      <c r="HBK9" s="82"/>
      <c r="HBL9" s="5"/>
      <c r="HBM9" s="81"/>
      <c r="HBN9" s="82"/>
      <c r="HBO9" s="5"/>
      <c r="HBR9" s="82"/>
      <c r="HBS9" s="5"/>
      <c r="HBV9" s="82"/>
      <c r="HBW9" s="5"/>
      <c r="HBX9" s="81"/>
      <c r="HBY9" s="82"/>
      <c r="HBZ9" s="5"/>
      <c r="HCC9" s="82"/>
      <c r="HCD9" s="5"/>
      <c r="HCG9" s="82"/>
      <c r="HCH9" s="5"/>
      <c r="HCI9" s="81"/>
      <c r="HCJ9" s="82"/>
      <c r="HCK9" s="5"/>
      <c r="HCN9" s="82"/>
      <c r="HCO9" s="5"/>
      <c r="HCR9" s="82"/>
      <c r="HCS9" s="5"/>
      <c r="HCT9" s="81"/>
      <c r="HCU9" s="82"/>
      <c r="HCV9" s="5"/>
      <c r="HCY9" s="82"/>
      <c r="HCZ9" s="5"/>
      <c r="HDC9" s="82"/>
      <c r="HDD9" s="5"/>
      <c r="HDE9" s="81"/>
      <c r="HDF9" s="82"/>
      <c r="HDG9" s="5"/>
      <c r="HDJ9" s="82"/>
      <c r="HDK9" s="5"/>
      <c r="HDN9" s="82"/>
      <c r="HDO9" s="5"/>
      <c r="HDP9" s="81"/>
      <c r="HDQ9" s="82"/>
      <c r="HDR9" s="5"/>
      <c r="HDU9" s="82"/>
      <c r="HDV9" s="5"/>
      <c r="HDY9" s="82"/>
      <c r="HDZ9" s="5"/>
      <c r="HEA9" s="81"/>
      <c r="HEB9" s="82"/>
      <c r="HEC9" s="5"/>
      <c r="HEF9" s="82"/>
      <c r="HEG9" s="5"/>
      <c r="HEJ9" s="82"/>
      <c r="HEK9" s="5"/>
      <c r="HEL9" s="81"/>
      <c r="HEM9" s="82"/>
      <c r="HEN9" s="5"/>
      <c r="HEQ9" s="82"/>
      <c r="HER9" s="5"/>
      <c r="HEU9" s="82"/>
      <c r="HEV9" s="5"/>
      <c r="HEW9" s="81"/>
      <c r="HEX9" s="82"/>
      <c r="HEY9" s="5"/>
      <c r="HFB9" s="82"/>
      <c r="HFC9" s="5"/>
      <c r="HFF9" s="82"/>
      <c r="HFG9" s="5"/>
      <c r="HFH9" s="81"/>
      <c r="HFI9" s="82"/>
      <c r="HFJ9" s="5"/>
      <c r="HFM9" s="82"/>
      <c r="HFN9" s="5"/>
      <c r="HFQ9" s="82"/>
      <c r="HFR9" s="5"/>
      <c r="HFS9" s="81"/>
      <c r="HFT9" s="82"/>
      <c r="HFU9" s="5"/>
      <c r="HFX9" s="82"/>
      <c r="HFY9" s="5"/>
      <c r="HGB9" s="82"/>
      <c r="HGC9" s="5"/>
      <c r="HGD9" s="81"/>
      <c r="HGE9" s="82"/>
      <c r="HGF9" s="5"/>
      <c r="HGI9" s="82"/>
      <c r="HGJ9" s="5"/>
      <c r="HGM9" s="82"/>
      <c r="HGN9" s="5"/>
      <c r="HGO9" s="81"/>
      <c r="HGP9" s="82"/>
      <c r="HGQ9" s="5"/>
      <c r="HGT9" s="82"/>
      <c r="HGU9" s="5"/>
      <c r="HGX9" s="82"/>
      <c r="HGY9" s="5"/>
      <c r="HGZ9" s="81"/>
      <c r="HHA9" s="82"/>
      <c r="HHB9" s="5"/>
      <c r="HHE9" s="82"/>
      <c r="HHF9" s="5"/>
      <c r="HHI9" s="82"/>
      <c r="HHJ9" s="5"/>
      <c r="HHK9" s="81"/>
      <c r="HHL9" s="82"/>
      <c r="HHM9" s="5"/>
      <c r="HHP9" s="82"/>
      <c r="HHQ9" s="5"/>
      <c r="HHT9" s="82"/>
      <c r="HHU9" s="5"/>
      <c r="HHV9" s="81"/>
      <c r="HHW9" s="82"/>
      <c r="HHX9" s="5"/>
      <c r="HIA9" s="82"/>
      <c r="HIB9" s="5"/>
      <c r="HIE9" s="82"/>
      <c r="HIF9" s="5"/>
      <c r="HIG9" s="81"/>
      <c r="HIH9" s="82"/>
      <c r="HII9" s="5"/>
      <c r="HIL9" s="82"/>
      <c r="HIM9" s="5"/>
      <c r="HIP9" s="82"/>
      <c r="HIQ9" s="5"/>
      <c r="HIR9" s="81"/>
      <c r="HIS9" s="82"/>
      <c r="HIT9" s="5"/>
      <c r="HIW9" s="82"/>
      <c r="HIX9" s="5"/>
      <c r="HJA9" s="82"/>
      <c r="HJB9" s="5"/>
      <c r="HJC9" s="81"/>
      <c r="HJD9" s="82"/>
      <c r="HJE9" s="5"/>
      <c r="HJH9" s="82"/>
      <c r="HJI9" s="5"/>
      <c r="HJL9" s="82"/>
      <c r="HJM9" s="5"/>
      <c r="HJN9" s="81"/>
      <c r="HJO9" s="82"/>
      <c r="HJP9" s="5"/>
      <c r="HJS9" s="82"/>
      <c r="HJT9" s="5"/>
      <c r="HJW9" s="82"/>
      <c r="HJX9" s="5"/>
      <c r="HJY9" s="81"/>
      <c r="HJZ9" s="82"/>
      <c r="HKA9" s="5"/>
      <c r="HKD9" s="82"/>
      <c r="HKE9" s="5"/>
      <c r="HKH9" s="82"/>
      <c r="HKI9" s="5"/>
      <c r="HKJ9" s="81"/>
      <c r="HKK9" s="82"/>
      <c r="HKL9" s="5"/>
      <c r="HKO9" s="82"/>
      <c r="HKP9" s="5"/>
      <c r="HKS9" s="82"/>
      <c r="HKT9" s="5"/>
      <c r="HKU9" s="81"/>
      <c r="HKV9" s="82"/>
      <c r="HKW9" s="5"/>
      <c r="HKZ9" s="82"/>
      <c r="HLA9" s="5"/>
      <c r="HLD9" s="82"/>
      <c r="HLE9" s="5"/>
      <c r="HLF9" s="81"/>
      <c r="HLG9" s="82"/>
      <c r="HLH9" s="5"/>
      <c r="HLK9" s="82"/>
      <c r="HLL9" s="5"/>
      <c r="HLO9" s="82"/>
      <c r="HLP9" s="5"/>
      <c r="HLQ9" s="81"/>
      <c r="HLR9" s="82"/>
      <c r="HLS9" s="5"/>
      <c r="HLV9" s="82"/>
      <c r="HLW9" s="5"/>
      <c r="HLZ9" s="82"/>
      <c r="HMA9" s="5"/>
      <c r="HMB9" s="81"/>
      <c r="HMC9" s="82"/>
      <c r="HMD9" s="5"/>
      <c r="HMG9" s="82"/>
      <c r="HMH9" s="5"/>
      <c r="HMK9" s="82"/>
      <c r="HML9" s="5"/>
      <c r="HMM9" s="81"/>
      <c r="HMN9" s="82"/>
      <c r="HMO9" s="5"/>
      <c r="HMR9" s="82"/>
      <c r="HMS9" s="5"/>
      <c r="HMV9" s="82"/>
      <c r="HMW9" s="5"/>
      <c r="HMX9" s="81"/>
      <c r="HMY9" s="82"/>
      <c r="HMZ9" s="5"/>
      <c r="HNC9" s="82"/>
      <c r="HND9" s="5"/>
      <c r="HNG9" s="82"/>
      <c r="HNH9" s="5"/>
      <c r="HNI9" s="81"/>
      <c r="HNJ9" s="82"/>
      <c r="HNK9" s="5"/>
      <c r="HNN9" s="82"/>
      <c r="HNO9" s="5"/>
      <c r="HNR9" s="82"/>
      <c r="HNS9" s="5"/>
      <c r="HNT9" s="81"/>
      <c r="HNU9" s="82"/>
      <c r="HNV9" s="5"/>
      <c r="HNY9" s="82"/>
      <c r="HNZ9" s="5"/>
      <c r="HOC9" s="82"/>
      <c r="HOD9" s="5"/>
      <c r="HOE9" s="81"/>
      <c r="HOF9" s="82"/>
      <c r="HOG9" s="5"/>
      <c r="HOJ9" s="82"/>
      <c r="HOK9" s="5"/>
      <c r="HON9" s="82"/>
      <c r="HOO9" s="5"/>
      <c r="HOP9" s="81"/>
      <c r="HOQ9" s="82"/>
      <c r="HOR9" s="5"/>
      <c r="HOU9" s="82"/>
      <c r="HOV9" s="5"/>
      <c r="HOY9" s="82"/>
      <c r="HOZ9" s="5"/>
      <c r="HPA9" s="81"/>
      <c r="HPB9" s="82"/>
      <c r="HPC9" s="5"/>
      <c r="HPF9" s="82"/>
      <c r="HPG9" s="5"/>
      <c r="HPJ9" s="82"/>
      <c r="HPK9" s="5"/>
      <c r="HPL9" s="81"/>
      <c r="HPM9" s="82"/>
      <c r="HPN9" s="5"/>
      <c r="HPQ9" s="82"/>
      <c r="HPR9" s="5"/>
      <c r="HPU9" s="82"/>
      <c r="HPV9" s="5"/>
      <c r="HPW9" s="81"/>
      <c r="HPX9" s="82"/>
      <c r="HPY9" s="5"/>
      <c r="HQB9" s="82"/>
      <c r="HQC9" s="5"/>
      <c r="HQF9" s="82"/>
      <c r="HQG9" s="5"/>
      <c r="HQH9" s="81"/>
      <c r="HQI9" s="82"/>
      <c r="HQJ9" s="5"/>
      <c r="HQM9" s="82"/>
      <c r="HQN9" s="5"/>
      <c r="HQQ9" s="82"/>
      <c r="HQR9" s="5"/>
      <c r="HQS9" s="81"/>
      <c r="HQT9" s="82"/>
      <c r="HQU9" s="5"/>
      <c r="HQX9" s="82"/>
      <c r="HQY9" s="5"/>
      <c r="HRB9" s="82"/>
      <c r="HRC9" s="5"/>
      <c r="HRD9" s="81"/>
      <c r="HRE9" s="82"/>
      <c r="HRF9" s="5"/>
      <c r="HRI9" s="82"/>
      <c r="HRJ9" s="5"/>
      <c r="HRM9" s="82"/>
      <c r="HRN9" s="5"/>
      <c r="HRO9" s="81"/>
      <c r="HRP9" s="82"/>
      <c r="HRQ9" s="5"/>
      <c r="HRT9" s="82"/>
      <c r="HRU9" s="5"/>
      <c r="HRX9" s="82"/>
      <c r="HRY9" s="5"/>
      <c r="HRZ9" s="81"/>
      <c r="HSA9" s="82"/>
      <c r="HSB9" s="5"/>
      <c r="HSE9" s="82"/>
      <c r="HSF9" s="5"/>
      <c r="HSI9" s="82"/>
      <c r="HSJ9" s="5"/>
      <c r="HSK9" s="81"/>
      <c r="HSL9" s="82"/>
      <c r="HSM9" s="5"/>
      <c r="HSP9" s="82"/>
      <c r="HSQ9" s="5"/>
      <c r="HST9" s="82"/>
      <c r="HSU9" s="5"/>
      <c r="HSV9" s="81"/>
      <c r="HSW9" s="82"/>
      <c r="HSX9" s="5"/>
      <c r="HTA9" s="82"/>
      <c r="HTB9" s="5"/>
      <c r="HTE9" s="82"/>
      <c r="HTF9" s="5"/>
      <c r="HTG9" s="81"/>
      <c r="HTH9" s="82"/>
      <c r="HTI9" s="5"/>
      <c r="HTL9" s="82"/>
      <c r="HTM9" s="5"/>
      <c r="HTP9" s="82"/>
      <c r="HTQ9" s="5"/>
      <c r="HTR9" s="81"/>
      <c r="HTS9" s="82"/>
      <c r="HTT9" s="5"/>
      <c r="HTW9" s="82"/>
      <c r="HTX9" s="5"/>
      <c r="HUA9" s="82"/>
      <c r="HUB9" s="5"/>
      <c r="HUC9" s="81"/>
      <c r="HUD9" s="82"/>
      <c r="HUE9" s="5"/>
      <c r="HUH9" s="82"/>
      <c r="HUI9" s="5"/>
      <c r="HUL9" s="82"/>
      <c r="HUM9" s="5"/>
      <c r="HUN9" s="81"/>
      <c r="HUO9" s="82"/>
      <c r="HUP9" s="5"/>
      <c r="HUS9" s="82"/>
      <c r="HUT9" s="5"/>
      <c r="HUW9" s="82"/>
      <c r="HUX9" s="5"/>
      <c r="HUY9" s="81"/>
      <c r="HUZ9" s="82"/>
      <c r="HVA9" s="5"/>
      <c r="HVD9" s="82"/>
      <c r="HVE9" s="5"/>
      <c r="HVH9" s="82"/>
      <c r="HVI9" s="5"/>
      <c r="HVJ9" s="81"/>
      <c r="HVK9" s="82"/>
      <c r="HVL9" s="5"/>
      <c r="HVO9" s="82"/>
      <c r="HVP9" s="5"/>
      <c r="HVS9" s="82"/>
      <c r="HVT9" s="5"/>
      <c r="HVU9" s="81"/>
      <c r="HVV9" s="82"/>
      <c r="HVW9" s="5"/>
      <c r="HVZ9" s="82"/>
      <c r="HWA9" s="5"/>
      <c r="HWD9" s="82"/>
      <c r="HWE9" s="5"/>
      <c r="HWF9" s="81"/>
      <c r="HWG9" s="82"/>
      <c r="HWH9" s="5"/>
      <c r="HWK9" s="82"/>
      <c r="HWL9" s="5"/>
      <c r="HWO9" s="82"/>
      <c r="HWP9" s="5"/>
      <c r="HWQ9" s="81"/>
      <c r="HWR9" s="82"/>
      <c r="HWS9" s="5"/>
      <c r="HWV9" s="82"/>
      <c r="HWW9" s="5"/>
      <c r="HWZ9" s="82"/>
      <c r="HXA9" s="5"/>
      <c r="HXB9" s="81"/>
      <c r="HXC9" s="82"/>
      <c r="HXD9" s="5"/>
      <c r="HXG9" s="82"/>
      <c r="HXH9" s="5"/>
      <c r="HXK9" s="82"/>
      <c r="HXL9" s="5"/>
      <c r="HXM9" s="81"/>
      <c r="HXN9" s="82"/>
      <c r="HXO9" s="5"/>
      <c r="HXR9" s="82"/>
      <c r="HXS9" s="5"/>
      <c r="HXV9" s="82"/>
      <c r="HXW9" s="5"/>
      <c r="HXX9" s="81"/>
      <c r="HXY9" s="82"/>
      <c r="HXZ9" s="5"/>
      <c r="HYC9" s="82"/>
      <c r="HYD9" s="5"/>
      <c r="HYG9" s="82"/>
      <c r="HYH9" s="5"/>
      <c r="HYI9" s="81"/>
      <c r="HYJ9" s="82"/>
      <c r="HYK9" s="5"/>
      <c r="HYN9" s="82"/>
      <c r="HYO9" s="5"/>
      <c r="HYR9" s="82"/>
      <c r="HYS9" s="5"/>
      <c r="HYT9" s="81"/>
      <c r="HYU9" s="82"/>
      <c r="HYV9" s="5"/>
      <c r="HYY9" s="82"/>
      <c r="HYZ9" s="5"/>
      <c r="HZC9" s="82"/>
      <c r="HZD9" s="5"/>
      <c r="HZE9" s="81"/>
      <c r="HZF9" s="82"/>
      <c r="HZG9" s="5"/>
      <c r="HZJ9" s="82"/>
      <c r="HZK9" s="5"/>
      <c r="HZN9" s="82"/>
      <c r="HZO9" s="5"/>
      <c r="HZP9" s="81"/>
      <c r="HZQ9" s="82"/>
      <c r="HZR9" s="5"/>
      <c r="HZU9" s="82"/>
      <c r="HZV9" s="5"/>
      <c r="HZY9" s="82"/>
      <c r="HZZ9" s="5"/>
      <c r="IAA9" s="81"/>
      <c r="IAB9" s="82"/>
      <c r="IAC9" s="5"/>
      <c r="IAF9" s="82"/>
      <c r="IAG9" s="5"/>
      <c r="IAJ9" s="82"/>
      <c r="IAK9" s="5"/>
      <c r="IAL9" s="81"/>
      <c r="IAM9" s="82"/>
      <c r="IAN9" s="5"/>
      <c r="IAQ9" s="82"/>
      <c r="IAR9" s="5"/>
      <c r="IAU9" s="82"/>
      <c r="IAV9" s="5"/>
      <c r="IAW9" s="81"/>
      <c r="IAX9" s="82"/>
      <c r="IAY9" s="5"/>
      <c r="IBB9" s="82"/>
      <c r="IBC9" s="5"/>
      <c r="IBF9" s="82"/>
      <c r="IBG9" s="5"/>
      <c r="IBH9" s="81"/>
      <c r="IBI9" s="82"/>
      <c r="IBJ9" s="5"/>
      <c r="IBM9" s="82"/>
      <c r="IBN9" s="5"/>
      <c r="IBQ9" s="82"/>
      <c r="IBR9" s="5"/>
      <c r="IBS9" s="81"/>
      <c r="IBT9" s="82"/>
      <c r="IBU9" s="5"/>
      <c r="IBX9" s="82"/>
      <c r="IBY9" s="5"/>
      <c r="ICB9" s="82"/>
      <c r="ICC9" s="5"/>
      <c r="ICD9" s="81"/>
      <c r="ICE9" s="82"/>
      <c r="ICF9" s="5"/>
      <c r="ICI9" s="82"/>
      <c r="ICJ9" s="5"/>
      <c r="ICM9" s="82"/>
      <c r="ICN9" s="5"/>
      <c r="ICO9" s="81"/>
      <c r="ICP9" s="82"/>
      <c r="ICQ9" s="5"/>
      <c r="ICT9" s="82"/>
      <c r="ICU9" s="5"/>
      <c r="ICX9" s="82"/>
      <c r="ICY9" s="5"/>
      <c r="ICZ9" s="81"/>
      <c r="IDA9" s="82"/>
      <c r="IDB9" s="5"/>
      <c r="IDE9" s="82"/>
      <c r="IDF9" s="5"/>
      <c r="IDI9" s="82"/>
      <c r="IDJ9" s="5"/>
      <c r="IDK9" s="81"/>
      <c r="IDL9" s="82"/>
      <c r="IDM9" s="5"/>
      <c r="IDP9" s="82"/>
      <c r="IDQ9" s="5"/>
      <c r="IDT9" s="82"/>
      <c r="IDU9" s="5"/>
      <c r="IDV9" s="81"/>
      <c r="IDW9" s="82"/>
      <c r="IDX9" s="5"/>
      <c r="IEA9" s="82"/>
      <c r="IEB9" s="5"/>
      <c r="IEE9" s="82"/>
      <c r="IEF9" s="5"/>
      <c r="IEG9" s="81"/>
      <c r="IEH9" s="82"/>
      <c r="IEI9" s="5"/>
      <c r="IEL9" s="82"/>
      <c r="IEM9" s="5"/>
      <c r="IEP9" s="82"/>
      <c r="IEQ9" s="5"/>
      <c r="IER9" s="81"/>
      <c r="IES9" s="82"/>
      <c r="IET9" s="5"/>
      <c r="IEW9" s="82"/>
      <c r="IEX9" s="5"/>
      <c r="IFA9" s="82"/>
      <c r="IFB9" s="5"/>
      <c r="IFC9" s="81"/>
      <c r="IFD9" s="82"/>
      <c r="IFE9" s="5"/>
      <c r="IFH9" s="82"/>
      <c r="IFI9" s="5"/>
      <c r="IFL9" s="82"/>
      <c r="IFM9" s="5"/>
      <c r="IFN9" s="81"/>
      <c r="IFO9" s="82"/>
      <c r="IFP9" s="5"/>
      <c r="IFS9" s="82"/>
      <c r="IFT9" s="5"/>
      <c r="IFW9" s="82"/>
      <c r="IFX9" s="5"/>
      <c r="IFY9" s="81"/>
      <c r="IFZ9" s="82"/>
      <c r="IGA9" s="5"/>
      <c r="IGD9" s="82"/>
      <c r="IGE9" s="5"/>
      <c r="IGH9" s="82"/>
      <c r="IGI9" s="5"/>
      <c r="IGJ9" s="81"/>
      <c r="IGK9" s="82"/>
      <c r="IGL9" s="5"/>
      <c r="IGO9" s="82"/>
      <c r="IGP9" s="5"/>
      <c r="IGS9" s="82"/>
      <c r="IGT9" s="5"/>
      <c r="IGU9" s="81"/>
      <c r="IGV9" s="82"/>
      <c r="IGW9" s="5"/>
      <c r="IGZ9" s="82"/>
      <c r="IHA9" s="5"/>
      <c r="IHD9" s="82"/>
      <c r="IHE9" s="5"/>
      <c r="IHF9" s="81"/>
      <c r="IHG9" s="82"/>
      <c r="IHH9" s="5"/>
      <c r="IHK9" s="82"/>
      <c r="IHL9" s="5"/>
      <c r="IHO9" s="82"/>
      <c r="IHP9" s="5"/>
      <c r="IHQ9" s="81"/>
      <c r="IHR9" s="82"/>
      <c r="IHS9" s="5"/>
      <c r="IHV9" s="82"/>
      <c r="IHW9" s="5"/>
      <c r="IHZ9" s="82"/>
      <c r="IIA9" s="5"/>
      <c r="IIB9" s="81"/>
      <c r="IIC9" s="82"/>
      <c r="IID9" s="5"/>
      <c r="IIG9" s="82"/>
      <c r="IIH9" s="5"/>
      <c r="IIK9" s="82"/>
      <c r="IIL9" s="5"/>
      <c r="IIM9" s="81"/>
      <c r="IIN9" s="82"/>
      <c r="IIO9" s="5"/>
      <c r="IIR9" s="82"/>
      <c r="IIS9" s="5"/>
      <c r="IIV9" s="82"/>
      <c r="IIW9" s="5"/>
      <c r="IIX9" s="81"/>
      <c r="IIY9" s="82"/>
      <c r="IIZ9" s="5"/>
      <c r="IJC9" s="82"/>
      <c r="IJD9" s="5"/>
      <c r="IJG9" s="82"/>
      <c r="IJH9" s="5"/>
      <c r="IJI9" s="81"/>
      <c r="IJJ9" s="82"/>
      <c r="IJK9" s="5"/>
      <c r="IJN9" s="82"/>
      <c r="IJO9" s="5"/>
      <c r="IJR9" s="82"/>
      <c r="IJS9" s="5"/>
      <c r="IJT9" s="81"/>
      <c r="IJU9" s="82"/>
      <c r="IJV9" s="5"/>
      <c r="IJY9" s="82"/>
      <c r="IJZ9" s="5"/>
      <c r="IKC9" s="82"/>
      <c r="IKD9" s="5"/>
      <c r="IKE9" s="81"/>
      <c r="IKF9" s="82"/>
      <c r="IKG9" s="5"/>
      <c r="IKJ9" s="82"/>
      <c r="IKK9" s="5"/>
      <c r="IKN9" s="82"/>
      <c r="IKO9" s="5"/>
      <c r="IKP9" s="81"/>
      <c r="IKQ9" s="82"/>
      <c r="IKR9" s="5"/>
      <c r="IKU9" s="82"/>
      <c r="IKV9" s="5"/>
      <c r="IKY9" s="82"/>
      <c r="IKZ9" s="5"/>
      <c r="ILA9" s="81"/>
      <c r="ILB9" s="82"/>
      <c r="ILC9" s="5"/>
      <c r="ILF9" s="82"/>
      <c r="ILG9" s="5"/>
      <c r="ILJ9" s="82"/>
      <c r="ILK9" s="5"/>
      <c r="ILL9" s="81"/>
      <c r="ILM9" s="82"/>
      <c r="ILN9" s="5"/>
      <c r="ILQ9" s="82"/>
      <c r="ILR9" s="5"/>
      <c r="ILU9" s="82"/>
      <c r="ILV9" s="5"/>
      <c r="ILW9" s="81"/>
      <c r="ILX9" s="82"/>
      <c r="ILY9" s="5"/>
      <c r="IMB9" s="82"/>
      <c r="IMC9" s="5"/>
      <c r="IMF9" s="82"/>
      <c r="IMG9" s="5"/>
      <c r="IMH9" s="81"/>
      <c r="IMI9" s="82"/>
      <c r="IMJ9" s="5"/>
      <c r="IMM9" s="82"/>
      <c r="IMN9" s="5"/>
      <c r="IMQ9" s="82"/>
      <c r="IMR9" s="5"/>
      <c r="IMS9" s="81"/>
      <c r="IMT9" s="82"/>
      <c r="IMU9" s="5"/>
      <c r="IMX9" s="82"/>
      <c r="IMY9" s="5"/>
      <c r="INB9" s="82"/>
      <c r="INC9" s="5"/>
      <c r="IND9" s="81"/>
      <c r="INE9" s="82"/>
      <c r="INF9" s="5"/>
      <c r="INI9" s="82"/>
      <c r="INJ9" s="5"/>
      <c r="INM9" s="82"/>
      <c r="INN9" s="5"/>
      <c r="INO9" s="81"/>
      <c r="INP9" s="82"/>
      <c r="INQ9" s="5"/>
      <c r="INT9" s="82"/>
      <c r="INU9" s="5"/>
      <c r="INX9" s="82"/>
      <c r="INY9" s="5"/>
      <c r="INZ9" s="81"/>
      <c r="IOA9" s="82"/>
      <c r="IOB9" s="5"/>
      <c r="IOE9" s="82"/>
      <c r="IOF9" s="5"/>
      <c r="IOI9" s="82"/>
      <c r="IOJ9" s="5"/>
      <c r="IOK9" s="81"/>
      <c r="IOL9" s="82"/>
      <c r="IOM9" s="5"/>
      <c r="IOP9" s="82"/>
      <c r="IOQ9" s="5"/>
      <c r="IOT9" s="82"/>
      <c r="IOU9" s="5"/>
      <c r="IOV9" s="81"/>
      <c r="IOW9" s="82"/>
      <c r="IOX9" s="5"/>
      <c r="IPA9" s="82"/>
      <c r="IPB9" s="5"/>
      <c r="IPE9" s="82"/>
      <c r="IPF9" s="5"/>
      <c r="IPG9" s="81"/>
      <c r="IPH9" s="82"/>
      <c r="IPI9" s="5"/>
      <c r="IPL9" s="82"/>
      <c r="IPM9" s="5"/>
      <c r="IPP9" s="82"/>
      <c r="IPQ9" s="5"/>
      <c r="IPR9" s="81"/>
      <c r="IPS9" s="82"/>
      <c r="IPT9" s="5"/>
      <c r="IPW9" s="82"/>
      <c r="IPX9" s="5"/>
      <c r="IQA9" s="82"/>
      <c r="IQB9" s="5"/>
      <c r="IQC9" s="81"/>
      <c r="IQD9" s="82"/>
      <c r="IQE9" s="5"/>
      <c r="IQH9" s="82"/>
      <c r="IQI9" s="5"/>
      <c r="IQL9" s="82"/>
      <c r="IQM9" s="5"/>
      <c r="IQN9" s="81"/>
      <c r="IQO9" s="82"/>
      <c r="IQP9" s="5"/>
      <c r="IQS9" s="82"/>
      <c r="IQT9" s="5"/>
      <c r="IQW9" s="82"/>
      <c r="IQX9" s="5"/>
      <c r="IQY9" s="81"/>
      <c r="IQZ9" s="82"/>
      <c r="IRA9" s="5"/>
      <c r="IRD9" s="82"/>
      <c r="IRE9" s="5"/>
      <c r="IRH9" s="82"/>
      <c r="IRI9" s="5"/>
      <c r="IRJ9" s="81"/>
      <c r="IRK9" s="82"/>
      <c r="IRL9" s="5"/>
      <c r="IRO9" s="82"/>
      <c r="IRP9" s="5"/>
      <c r="IRS9" s="82"/>
      <c r="IRT9" s="5"/>
      <c r="IRU9" s="81"/>
      <c r="IRV9" s="82"/>
      <c r="IRW9" s="5"/>
      <c r="IRZ9" s="82"/>
      <c r="ISA9" s="5"/>
      <c r="ISD9" s="82"/>
      <c r="ISE9" s="5"/>
      <c r="ISF9" s="81"/>
      <c r="ISG9" s="82"/>
      <c r="ISH9" s="5"/>
      <c r="ISK9" s="82"/>
      <c r="ISL9" s="5"/>
      <c r="ISO9" s="82"/>
      <c r="ISP9" s="5"/>
      <c r="ISQ9" s="81"/>
      <c r="ISR9" s="82"/>
      <c r="ISS9" s="5"/>
      <c r="ISV9" s="82"/>
      <c r="ISW9" s="5"/>
      <c r="ISZ9" s="82"/>
      <c r="ITA9" s="5"/>
      <c r="ITB9" s="81"/>
      <c r="ITC9" s="82"/>
      <c r="ITD9" s="5"/>
      <c r="ITG9" s="82"/>
      <c r="ITH9" s="5"/>
      <c r="ITK9" s="82"/>
      <c r="ITL9" s="5"/>
      <c r="ITM9" s="81"/>
      <c r="ITN9" s="82"/>
      <c r="ITO9" s="5"/>
      <c r="ITR9" s="82"/>
      <c r="ITS9" s="5"/>
      <c r="ITV9" s="82"/>
      <c r="ITW9" s="5"/>
      <c r="ITX9" s="81"/>
      <c r="ITY9" s="82"/>
      <c r="ITZ9" s="5"/>
      <c r="IUC9" s="82"/>
      <c r="IUD9" s="5"/>
      <c r="IUG9" s="82"/>
      <c r="IUH9" s="5"/>
      <c r="IUI9" s="81"/>
      <c r="IUJ9" s="82"/>
      <c r="IUK9" s="5"/>
      <c r="IUN9" s="82"/>
      <c r="IUO9" s="5"/>
      <c r="IUR9" s="82"/>
      <c r="IUS9" s="5"/>
      <c r="IUT9" s="81"/>
      <c r="IUU9" s="82"/>
      <c r="IUV9" s="5"/>
      <c r="IUY9" s="82"/>
      <c r="IUZ9" s="5"/>
      <c r="IVC9" s="82"/>
      <c r="IVD9" s="5"/>
      <c r="IVE9" s="81"/>
      <c r="IVF9" s="82"/>
      <c r="IVG9" s="5"/>
      <c r="IVJ9" s="82"/>
      <c r="IVK9" s="5"/>
      <c r="IVN9" s="82"/>
      <c r="IVO9" s="5"/>
      <c r="IVP9" s="81"/>
      <c r="IVQ9" s="82"/>
      <c r="IVR9" s="5"/>
      <c r="IVU9" s="82"/>
      <c r="IVV9" s="5"/>
      <c r="IVY9" s="82"/>
      <c r="IVZ9" s="5"/>
      <c r="IWA9" s="81"/>
      <c r="IWB9" s="82"/>
      <c r="IWC9" s="5"/>
      <c r="IWF9" s="82"/>
      <c r="IWG9" s="5"/>
      <c r="IWJ9" s="82"/>
      <c r="IWK9" s="5"/>
      <c r="IWL9" s="81"/>
      <c r="IWM9" s="82"/>
      <c r="IWN9" s="5"/>
      <c r="IWQ9" s="82"/>
      <c r="IWR9" s="5"/>
      <c r="IWU9" s="82"/>
      <c r="IWV9" s="5"/>
      <c r="IWW9" s="81"/>
      <c r="IWX9" s="82"/>
      <c r="IWY9" s="5"/>
      <c r="IXB9" s="82"/>
      <c r="IXC9" s="5"/>
      <c r="IXF9" s="82"/>
      <c r="IXG9" s="5"/>
      <c r="IXH9" s="81"/>
      <c r="IXI9" s="82"/>
      <c r="IXJ9" s="5"/>
      <c r="IXM9" s="82"/>
      <c r="IXN9" s="5"/>
      <c r="IXQ9" s="82"/>
      <c r="IXR9" s="5"/>
      <c r="IXS9" s="81"/>
      <c r="IXT9" s="82"/>
      <c r="IXU9" s="5"/>
      <c r="IXX9" s="82"/>
      <c r="IXY9" s="5"/>
      <c r="IYB9" s="82"/>
      <c r="IYC9" s="5"/>
      <c r="IYD9" s="81"/>
      <c r="IYE9" s="82"/>
      <c r="IYF9" s="5"/>
      <c r="IYI9" s="82"/>
      <c r="IYJ9" s="5"/>
      <c r="IYM9" s="82"/>
      <c r="IYN9" s="5"/>
      <c r="IYO9" s="81"/>
      <c r="IYP9" s="82"/>
      <c r="IYQ9" s="5"/>
      <c r="IYT9" s="82"/>
      <c r="IYU9" s="5"/>
      <c r="IYX9" s="82"/>
      <c r="IYY9" s="5"/>
      <c r="IYZ9" s="81"/>
      <c r="IZA9" s="82"/>
      <c r="IZB9" s="5"/>
      <c r="IZE9" s="82"/>
      <c r="IZF9" s="5"/>
      <c r="IZI9" s="82"/>
      <c r="IZJ9" s="5"/>
      <c r="IZK9" s="81"/>
      <c r="IZL9" s="82"/>
      <c r="IZM9" s="5"/>
      <c r="IZP9" s="82"/>
      <c r="IZQ9" s="5"/>
      <c r="IZT9" s="82"/>
      <c r="IZU9" s="5"/>
      <c r="IZV9" s="81"/>
      <c r="IZW9" s="82"/>
      <c r="IZX9" s="5"/>
      <c r="JAA9" s="82"/>
      <c r="JAB9" s="5"/>
      <c r="JAE9" s="82"/>
      <c r="JAF9" s="5"/>
      <c r="JAG9" s="81"/>
      <c r="JAH9" s="82"/>
      <c r="JAI9" s="5"/>
      <c r="JAL9" s="82"/>
      <c r="JAM9" s="5"/>
      <c r="JAP9" s="82"/>
      <c r="JAQ9" s="5"/>
      <c r="JAR9" s="81"/>
      <c r="JAS9" s="82"/>
      <c r="JAT9" s="5"/>
      <c r="JAW9" s="82"/>
      <c r="JAX9" s="5"/>
      <c r="JBA9" s="82"/>
      <c r="JBB9" s="5"/>
      <c r="JBC9" s="81"/>
      <c r="JBD9" s="82"/>
      <c r="JBE9" s="5"/>
      <c r="JBH9" s="82"/>
      <c r="JBI9" s="5"/>
      <c r="JBL9" s="82"/>
      <c r="JBM9" s="5"/>
      <c r="JBN9" s="81"/>
      <c r="JBO9" s="82"/>
      <c r="JBP9" s="5"/>
      <c r="JBS9" s="82"/>
      <c r="JBT9" s="5"/>
      <c r="JBW9" s="82"/>
      <c r="JBX9" s="5"/>
      <c r="JBY9" s="81"/>
      <c r="JBZ9" s="82"/>
      <c r="JCA9" s="5"/>
      <c r="JCD9" s="82"/>
      <c r="JCE9" s="5"/>
      <c r="JCH9" s="82"/>
      <c r="JCI9" s="5"/>
      <c r="JCJ9" s="81"/>
      <c r="JCK9" s="82"/>
      <c r="JCL9" s="5"/>
      <c r="JCO9" s="82"/>
      <c r="JCP9" s="5"/>
      <c r="JCS9" s="82"/>
      <c r="JCT9" s="5"/>
      <c r="JCU9" s="81"/>
      <c r="JCV9" s="82"/>
      <c r="JCW9" s="5"/>
      <c r="JCZ9" s="82"/>
      <c r="JDA9" s="5"/>
      <c r="JDD9" s="82"/>
      <c r="JDE9" s="5"/>
      <c r="JDF9" s="81"/>
      <c r="JDG9" s="82"/>
      <c r="JDH9" s="5"/>
      <c r="JDK9" s="82"/>
      <c r="JDL9" s="5"/>
      <c r="JDO9" s="82"/>
      <c r="JDP9" s="5"/>
      <c r="JDQ9" s="81"/>
      <c r="JDR9" s="82"/>
      <c r="JDS9" s="5"/>
      <c r="JDV9" s="82"/>
      <c r="JDW9" s="5"/>
      <c r="JDZ9" s="82"/>
      <c r="JEA9" s="5"/>
      <c r="JEB9" s="81"/>
      <c r="JEC9" s="82"/>
      <c r="JED9" s="5"/>
      <c r="JEG9" s="82"/>
      <c r="JEH9" s="5"/>
      <c r="JEK9" s="82"/>
      <c r="JEL9" s="5"/>
      <c r="JEM9" s="81"/>
      <c r="JEN9" s="82"/>
      <c r="JEO9" s="5"/>
      <c r="JER9" s="82"/>
      <c r="JES9" s="5"/>
      <c r="JEV9" s="82"/>
      <c r="JEW9" s="5"/>
      <c r="JEX9" s="81"/>
      <c r="JEY9" s="82"/>
      <c r="JEZ9" s="5"/>
      <c r="JFC9" s="82"/>
      <c r="JFD9" s="5"/>
      <c r="JFG9" s="82"/>
      <c r="JFH9" s="5"/>
      <c r="JFI9" s="81"/>
      <c r="JFJ9" s="82"/>
      <c r="JFK9" s="5"/>
      <c r="JFN9" s="82"/>
      <c r="JFO9" s="5"/>
      <c r="JFR9" s="82"/>
      <c r="JFS9" s="5"/>
      <c r="JFT9" s="81"/>
      <c r="JFU9" s="82"/>
      <c r="JFV9" s="5"/>
      <c r="JFY9" s="82"/>
      <c r="JFZ9" s="5"/>
      <c r="JGC9" s="82"/>
      <c r="JGD9" s="5"/>
      <c r="JGE9" s="81"/>
      <c r="JGF9" s="82"/>
      <c r="JGG9" s="5"/>
      <c r="JGJ9" s="82"/>
      <c r="JGK9" s="5"/>
      <c r="JGN9" s="82"/>
      <c r="JGO9" s="5"/>
      <c r="JGP9" s="81"/>
      <c r="JGQ9" s="82"/>
      <c r="JGR9" s="5"/>
      <c r="JGU9" s="82"/>
      <c r="JGV9" s="5"/>
      <c r="JGY9" s="82"/>
      <c r="JGZ9" s="5"/>
      <c r="JHA9" s="81"/>
      <c r="JHB9" s="82"/>
      <c r="JHC9" s="5"/>
      <c r="JHF9" s="82"/>
      <c r="JHG9" s="5"/>
      <c r="JHJ9" s="82"/>
      <c r="JHK9" s="5"/>
      <c r="JHL9" s="81"/>
      <c r="JHM9" s="82"/>
      <c r="JHN9" s="5"/>
      <c r="JHQ9" s="82"/>
      <c r="JHR9" s="5"/>
      <c r="JHU9" s="82"/>
      <c r="JHV9" s="5"/>
      <c r="JHW9" s="81"/>
      <c r="JHX9" s="82"/>
      <c r="JHY9" s="5"/>
      <c r="JIB9" s="82"/>
      <c r="JIC9" s="5"/>
      <c r="JIF9" s="82"/>
      <c r="JIG9" s="5"/>
      <c r="JIH9" s="81"/>
      <c r="JII9" s="82"/>
      <c r="JIJ9" s="5"/>
      <c r="JIM9" s="82"/>
      <c r="JIN9" s="5"/>
      <c r="JIQ9" s="82"/>
      <c r="JIR9" s="5"/>
      <c r="JIS9" s="81"/>
      <c r="JIT9" s="82"/>
      <c r="JIU9" s="5"/>
      <c r="JIX9" s="82"/>
      <c r="JIY9" s="5"/>
      <c r="JJB9" s="82"/>
      <c r="JJC9" s="5"/>
      <c r="JJD9" s="81"/>
      <c r="JJE9" s="82"/>
      <c r="JJF9" s="5"/>
      <c r="JJI9" s="82"/>
      <c r="JJJ9" s="5"/>
      <c r="JJM9" s="82"/>
      <c r="JJN9" s="5"/>
      <c r="JJO9" s="81"/>
      <c r="JJP9" s="82"/>
      <c r="JJQ9" s="5"/>
      <c r="JJT9" s="82"/>
      <c r="JJU9" s="5"/>
      <c r="JJX9" s="82"/>
      <c r="JJY9" s="5"/>
      <c r="JJZ9" s="81"/>
      <c r="JKA9" s="82"/>
      <c r="JKB9" s="5"/>
      <c r="JKE9" s="82"/>
      <c r="JKF9" s="5"/>
      <c r="JKI9" s="82"/>
      <c r="JKJ9" s="5"/>
      <c r="JKK9" s="81"/>
      <c r="JKL9" s="82"/>
      <c r="JKM9" s="5"/>
      <c r="JKP9" s="82"/>
      <c r="JKQ9" s="5"/>
      <c r="JKT9" s="82"/>
      <c r="JKU9" s="5"/>
      <c r="JKV9" s="81"/>
      <c r="JKW9" s="82"/>
      <c r="JKX9" s="5"/>
      <c r="JLA9" s="82"/>
      <c r="JLB9" s="5"/>
      <c r="JLE9" s="82"/>
      <c r="JLF9" s="5"/>
      <c r="JLG9" s="81"/>
      <c r="JLH9" s="82"/>
      <c r="JLI9" s="5"/>
      <c r="JLL9" s="82"/>
      <c r="JLM9" s="5"/>
      <c r="JLP9" s="82"/>
      <c r="JLQ9" s="5"/>
      <c r="JLR9" s="81"/>
      <c r="JLS9" s="82"/>
      <c r="JLT9" s="5"/>
      <c r="JLW9" s="82"/>
      <c r="JLX9" s="5"/>
      <c r="JMA9" s="82"/>
      <c r="JMB9" s="5"/>
      <c r="JMC9" s="81"/>
      <c r="JMD9" s="82"/>
      <c r="JME9" s="5"/>
      <c r="JMH9" s="82"/>
      <c r="JMI9" s="5"/>
      <c r="JML9" s="82"/>
      <c r="JMM9" s="5"/>
      <c r="JMN9" s="81"/>
      <c r="JMO9" s="82"/>
      <c r="JMP9" s="5"/>
      <c r="JMS9" s="82"/>
      <c r="JMT9" s="5"/>
      <c r="JMW9" s="82"/>
      <c r="JMX9" s="5"/>
      <c r="JMY9" s="81"/>
      <c r="JMZ9" s="82"/>
      <c r="JNA9" s="5"/>
      <c r="JND9" s="82"/>
      <c r="JNE9" s="5"/>
      <c r="JNH9" s="82"/>
      <c r="JNI9" s="5"/>
      <c r="JNJ9" s="81"/>
      <c r="JNK9" s="82"/>
      <c r="JNL9" s="5"/>
      <c r="JNO9" s="82"/>
      <c r="JNP9" s="5"/>
      <c r="JNS9" s="82"/>
      <c r="JNT9" s="5"/>
      <c r="JNU9" s="81"/>
      <c r="JNV9" s="82"/>
      <c r="JNW9" s="5"/>
      <c r="JNZ9" s="82"/>
      <c r="JOA9" s="5"/>
      <c r="JOD9" s="82"/>
      <c r="JOE9" s="5"/>
      <c r="JOF9" s="81"/>
      <c r="JOG9" s="82"/>
      <c r="JOH9" s="5"/>
      <c r="JOK9" s="82"/>
      <c r="JOL9" s="5"/>
      <c r="JOO9" s="82"/>
      <c r="JOP9" s="5"/>
      <c r="JOQ9" s="81"/>
      <c r="JOR9" s="82"/>
      <c r="JOS9" s="5"/>
      <c r="JOV9" s="82"/>
      <c r="JOW9" s="5"/>
      <c r="JOZ9" s="82"/>
      <c r="JPA9" s="5"/>
      <c r="JPB9" s="81"/>
      <c r="JPC9" s="82"/>
      <c r="JPD9" s="5"/>
      <c r="JPG9" s="82"/>
      <c r="JPH9" s="5"/>
      <c r="JPK9" s="82"/>
      <c r="JPL9" s="5"/>
      <c r="JPM9" s="81"/>
      <c r="JPN9" s="82"/>
      <c r="JPO9" s="5"/>
      <c r="JPR9" s="82"/>
      <c r="JPS9" s="5"/>
      <c r="JPV9" s="82"/>
      <c r="JPW9" s="5"/>
      <c r="JPX9" s="81"/>
      <c r="JPY9" s="82"/>
      <c r="JPZ9" s="5"/>
      <c r="JQC9" s="82"/>
      <c r="JQD9" s="5"/>
      <c r="JQG9" s="82"/>
      <c r="JQH9" s="5"/>
      <c r="JQI9" s="81"/>
      <c r="JQJ9" s="82"/>
      <c r="JQK9" s="5"/>
      <c r="JQN9" s="82"/>
      <c r="JQO9" s="5"/>
      <c r="JQR9" s="82"/>
      <c r="JQS9" s="5"/>
      <c r="JQT9" s="81"/>
      <c r="JQU9" s="82"/>
      <c r="JQV9" s="5"/>
      <c r="JQY9" s="82"/>
      <c r="JQZ9" s="5"/>
      <c r="JRC9" s="82"/>
      <c r="JRD9" s="5"/>
      <c r="JRE9" s="81"/>
      <c r="JRF9" s="82"/>
      <c r="JRG9" s="5"/>
      <c r="JRJ9" s="82"/>
      <c r="JRK9" s="5"/>
      <c r="JRN9" s="82"/>
      <c r="JRO9" s="5"/>
      <c r="JRP9" s="81"/>
      <c r="JRQ9" s="82"/>
      <c r="JRR9" s="5"/>
      <c r="JRU9" s="82"/>
      <c r="JRV9" s="5"/>
      <c r="JRY9" s="82"/>
      <c r="JRZ9" s="5"/>
      <c r="JSA9" s="81"/>
      <c r="JSB9" s="82"/>
      <c r="JSC9" s="5"/>
      <c r="JSF9" s="82"/>
      <c r="JSG9" s="5"/>
      <c r="JSJ9" s="82"/>
      <c r="JSK9" s="5"/>
      <c r="JSL9" s="81"/>
      <c r="JSM9" s="82"/>
      <c r="JSN9" s="5"/>
      <c r="JSQ9" s="82"/>
      <c r="JSR9" s="5"/>
      <c r="JSU9" s="82"/>
      <c r="JSV9" s="5"/>
      <c r="JSW9" s="81"/>
      <c r="JSX9" s="82"/>
      <c r="JSY9" s="5"/>
      <c r="JTB9" s="82"/>
      <c r="JTC9" s="5"/>
      <c r="JTF9" s="82"/>
      <c r="JTG9" s="5"/>
      <c r="JTH9" s="81"/>
      <c r="JTI9" s="82"/>
      <c r="JTJ9" s="5"/>
      <c r="JTM9" s="82"/>
      <c r="JTN9" s="5"/>
      <c r="JTQ9" s="82"/>
      <c r="JTR9" s="5"/>
      <c r="JTS9" s="81"/>
      <c r="JTT9" s="82"/>
      <c r="JTU9" s="5"/>
      <c r="JTX9" s="82"/>
      <c r="JTY9" s="5"/>
      <c r="JUB9" s="82"/>
      <c r="JUC9" s="5"/>
      <c r="JUD9" s="81"/>
      <c r="JUE9" s="82"/>
      <c r="JUF9" s="5"/>
      <c r="JUI9" s="82"/>
      <c r="JUJ9" s="5"/>
      <c r="JUM9" s="82"/>
      <c r="JUN9" s="5"/>
      <c r="JUO9" s="81"/>
      <c r="JUP9" s="82"/>
      <c r="JUQ9" s="5"/>
      <c r="JUT9" s="82"/>
      <c r="JUU9" s="5"/>
      <c r="JUX9" s="82"/>
      <c r="JUY9" s="5"/>
      <c r="JUZ9" s="81"/>
      <c r="JVA9" s="82"/>
      <c r="JVB9" s="5"/>
      <c r="JVE9" s="82"/>
      <c r="JVF9" s="5"/>
      <c r="JVI9" s="82"/>
      <c r="JVJ9" s="5"/>
      <c r="JVK9" s="81"/>
      <c r="JVL9" s="82"/>
      <c r="JVM9" s="5"/>
      <c r="JVP9" s="82"/>
      <c r="JVQ9" s="5"/>
      <c r="JVT9" s="82"/>
      <c r="JVU9" s="5"/>
      <c r="JVV9" s="81"/>
      <c r="JVW9" s="82"/>
      <c r="JVX9" s="5"/>
      <c r="JWA9" s="82"/>
      <c r="JWB9" s="5"/>
      <c r="JWE9" s="82"/>
      <c r="JWF9" s="5"/>
      <c r="JWG9" s="81"/>
      <c r="JWH9" s="82"/>
      <c r="JWI9" s="5"/>
      <c r="JWL9" s="82"/>
      <c r="JWM9" s="5"/>
      <c r="JWP9" s="82"/>
      <c r="JWQ9" s="5"/>
      <c r="JWR9" s="81"/>
      <c r="JWS9" s="82"/>
      <c r="JWT9" s="5"/>
      <c r="JWW9" s="82"/>
      <c r="JWX9" s="5"/>
      <c r="JXA9" s="82"/>
      <c r="JXB9" s="5"/>
      <c r="JXC9" s="81"/>
      <c r="JXD9" s="82"/>
      <c r="JXE9" s="5"/>
      <c r="JXH9" s="82"/>
      <c r="JXI9" s="5"/>
      <c r="JXL9" s="82"/>
      <c r="JXM9" s="5"/>
      <c r="JXN9" s="81"/>
      <c r="JXO9" s="82"/>
      <c r="JXP9" s="5"/>
      <c r="JXS9" s="82"/>
      <c r="JXT9" s="5"/>
      <c r="JXW9" s="82"/>
      <c r="JXX9" s="5"/>
      <c r="JXY9" s="81"/>
      <c r="JXZ9" s="82"/>
      <c r="JYA9" s="5"/>
      <c r="JYD9" s="82"/>
      <c r="JYE9" s="5"/>
      <c r="JYH9" s="82"/>
      <c r="JYI9" s="5"/>
      <c r="JYJ9" s="81"/>
      <c r="JYK9" s="82"/>
      <c r="JYL9" s="5"/>
      <c r="JYO9" s="82"/>
      <c r="JYP9" s="5"/>
      <c r="JYS9" s="82"/>
      <c r="JYT9" s="5"/>
      <c r="JYU9" s="81"/>
      <c r="JYV9" s="82"/>
      <c r="JYW9" s="5"/>
      <c r="JYZ9" s="82"/>
      <c r="JZA9" s="5"/>
      <c r="JZD9" s="82"/>
      <c r="JZE9" s="5"/>
      <c r="JZF9" s="81"/>
      <c r="JZG9" s="82"/>
      <c r="JZH9" s="5"/>
      <c r="JZK9" s="82"/>
      <c r="JZL9" s="5"/>
      <c r="JZO9" s="82"/>
      <c r="JZP9" s="5"/>
      <c r="JZQ9" s="81"/>
      <c r="JZR9" s="82"/>
      <c r="JZS9" s="5"/>
      <c r="JZV9" s="82"/>
      <c r="JZW9" s="5"/>
      <c r="JZZ9" s="82"/>
      <c r="KAA9" s="5"/>
      <c r="KAB9" s="81"/>
      <c r="KAC9" s="82"/>
      <c r="KAD9" s="5"/>
      <c r="KAG9" s="82"/>
      <c r="KAH9" s="5"/>
      <c r="KAK9" s="82"/>
      <c r="KAL9" s="5"/>
      <c r="KAM9" s="81"/>
      <c r="KAN9" s="82"/>
      <c r="KAO9" s="5"/>
      <c r="KAR9" s="82"/>
      <c r="KAS9" s="5"/>
      <c r="KAV9" s="82"/>
      <c r="KAW9" s="5"/>
      <c r="KAX9" s="81"/>
      <c r="KAY9" s="82"/>
      <c r="KAZ9" s="5"/>
      <c r="KBC9" s="82"/>
      <c r="KBD9" s="5"/>
      <c r="KBG9" s="82"/>
      <c r="KBH9" s="5"/>
      <c r="KBI9" s="81"/>
      <c r="KBJ9" s="82"/>
      <c r="KBK9" s="5"/>
      <c r="KBN9" s="82"/>
      <c r="KBO9" s="5"/>
      <c r="KBR9" s="82"/>
      <c r="KBS9" s="5"/>
      <c r="KBT9" s="81"/>
      <c r="KBU9" s="82"/>
      <c r="KBV9" s="5"/>
      <c r="KBY9" s="82"/>
      <c r="KBZ9" s="5"/>
      <c r="KCC9" s="82"/>
      <c r="KCD9" s="5"/>
      <c r="KCE9" s="81"/>
      <c r="KCF9" s="82"/>
      <c r="KCG9" s="5"/>
      <c r="KCJ9" s="82"/>
      <c r="KCK9" s="5"/>
      <c r="KCN9" s="82"/>
      <c r="KCO9" s="5"/>
      <c r="KCP9" s="81"/>
      <c r="KCQ9" s="82"/>
      <c r="KCR9" s="5"/>
      <c r="KCU9" s="82"/>
      <c r="KCV9" s="5"/>
      <c r="KCY9" s="82"/>
      <c r="KCZ9" s="5"/>
      <c r="KDA9" s="81"/>
      <c r="KDB9" s="82"/>
      <c r="KDC9" s="5"/>
      <c r="KDF9" s="82"/>
      <c r="KDG9" s="5"/>
      <c r="KDJ9" s="82"/>
      <c r="KDK9" s="5"/>
      <c r="KDL9" s="81"/>
      <c r="KDM9" s="82"/>
      <c r="KDN9" s="5"/>
      <c r="KDQ9" s="82"/>
      <c r="KDR9" s="5"/>
      <c r="KDU9" s="82"/>
      <c r="KDV9" s="5"/>
      <c r="KDW9" s="81"/>
      <c r="KDX9" s="82"/>
      <c r="KDY9" s="5"/>
      <c r="KEB9" s="82"/>
      <c r="KEC9" s="5"/>
      <c r="KEF9" s="82"/>
      <c r="KEG9" s="5"/>
      <c r="KEH9" s="81"/>
      <c r="KEI9" s="82"/>
      <c r="KEJ9" s="5"/>
      <c r="KEM9" s="82"/>
      <c r="KEN9" s="5"/>
      <c r="KEQ9" s="82"/>
      <c r="KER9" s="5"/>
      <c r="KES9" s="81"/>
      <c r="KET9" s="82"/>
      <c r="KEU9" s="5"/>
      <c r="KEX9" s="82"/>
      <c r="KEY9" s="5"/>
      <c r="KFB9" s="82"/>
      <c r="KFC9" s="5"/>
      <c r="KFD9" s="81"/>
      <c r="KFE9" s="82"/>
      <c r="KFF9" s="5"/>
      <c r="KFI9" s="82"/>
      <c r="KFJ9" s="5"/>
      <c r="KFM9" s="82"/>
      <c r="KFN9" s="5"/>
      <c r="KFO9" s="81"/>
      <c r="KFP9" s="82"/>
      <c r="KFQ9" s="5"/>
      <c r="KFT9" s="82"/>
      <c r="KFU9" s="5"/>
      <c r="KFX9" s="82"/>
      <c r="KFY9" s="5"/>
      <c r="KFZ9" s="81"/>
      <c r="KGA9" s="82"/>
      <c r="KGB9" s="5"/>
      <c r="KGE9" s="82"/>
      <c r="KGF9" s="5"/>
      <c r="KGI9" s="82"/>
      <c r="KGJ9" s="5"/>
      <c r="KGK9" s="81"/>
      <c r="KGL9" s="82"/>
      <c r="KGM9" s="5"/>
      <c r="KGP9" s="82"/>
      <c r="KGQ9" s="5"/>
      <c r="KGT9" s="82"/>
      <c r="KGU9" s="5"/>
      <c r="KGV9" s="81"/>
      <c r="KGW9" s="82"/>
      <c r="KGX9" s="5"/>
      <c r="KHA9" s="82"/>
      <c r="KHB9" s="5"/>
      <c r="KHE9" s="82"/>
      <c r="KHF9" s="5"/>
      <c r="KHG9" s="81"/>
      <c r="KHH9" s="82"/>
      <c r="KHI9" s="5"/>
      <c r="KHL9" s="82"/>
      <c r="KHM9" s="5"/>
      <c r="KHP9" s="82"/>
      <c r="KHQ9" s="5"/>
      <c r="KHR9" s="81"/>
      <c r="KHS9" s="82"/>
      <c r="KHT9" s="5"/>
      <c r="KHW9" s="82"/>
      <c r="KHX9" s="5"/>
      <c r="KIA9" s="82"/>
      <c r="KIB9" s="5"/>
      <c r="KIC9" s="81"/>
      <c r="KID9" s="82"/>
      <c r="KIE9" s="5"/>
      <c r="KIH9" s="82"/>
      <c r="KII9" s="5"/>
      <c r="KIL9" s="82"/>
      <c r="KIM9" s="5"/>
      <c r="KIN9" s="81"/>
      <c r="KIO9" s="82"/>
      <c r="KIP9" s="5"/>
      <c r="KIS9" s="82"/>
      <c r="KIT9" s="5"/>
      <c r="KIW9" s="82"/>
      <c r="KIX9" s="5"/>
      <c r="KIY9" s="81"/>
      <c r="KIZ9" s="82"/>
      <c r="KJA9" s="5"/>
      <c r="KJD9" s="82"/>
      <c r="KJE9" s="5"/>
      <c r="KJH9" s="82"/>
      <c r="KJI9" s="5"/>
      <c r="KJJ9" s="81"/>
      <c r="KJK9" s="82"/>
      <c r="KJL9" s="5"/>
      <c r="KJO9" s="82"/>
      <c r="KJP9" s="5"/>
      <c r="KJS9" s="82"/>
      <c r="KJT9" s="5"/>
      <c r="KJU9" s="81"/>
      <c r="KJV9" s="82"/>
      <c r="KJW9" s="5"/>
      <c r="KJZ9" s="82"/>
      <c r="KKA9" s="5"/>
      <c r="KKD9" s="82"/>
      <c r="KKE9" s="5"/>
      <c r="KKF9" s="81"/>
      <c r="KKG9" s="82"/>
      <c r="KKH9" s="5"/>
      <c r="KKK9" s="82"/>
      <c r="KKL9" s="5"/>
      <c r="KKO9" s="82"/>
      <c r="KKP9" s="5"/>
      <c r="KKQ9" s="81"/>
      <c r="KKR9" s="82"/>
      <c r="KKS9" s="5"/>
      <c r="KKV9" s="82"/>
      <c r="KKW9" s="5"/>
      <c r="KKZ9" s="82"/>
      <c r="KLA9" s="5"/>
      <c r="KLB9" s="81"/>
      <c r="KLC9" s="82"/>
      <c r="KLD9" s="5"/>
      <c r="KLG9" s="82"/>
      <c r="KLH9" s="5"/>
      <c r="KLK9" s="82"/>
      <c r="KLL9" s="5"/>
      <c r="KLM9" s="81"/>
      <c r="KLN9" s="82"/>
      <c r="KLO9" s="5"/>
      <c r="KLR9" s="82"/>
      <c r="KLS9" s="5"/>
      <c r="KLV9" s="82"/>
      <c r="KLW9" s="5"/>
      <c r="KLX9" s="81"/>
      <c r="KLY9" s="82"/>
      <c r="KLZ9" s="5"/>
      <c r="KMC9" s="82"/>
      <c r="KMD9" s="5"/>
      <c r="KMG9" s="82"/>
      <c r="KMH9" s="5"/>
      <c r="KMI9" s="81"/>
      <c r="KMJ9" s="82"/>
      <c r="KMK9" s="5"/>
      <c r="KMN9" s="82"/>
      <c r="KMO9" s="5"/>
      <c r="KMR9" s="82"/>
      <c r="KMS9" s="5"/>
      <c r="KMT9" s="81"/>
      <c r="KMU9" s="82"/>
      <c r="KMV9" s="5"/>
      <c r="KMY9" s="82"/>
      <c r="KMZ9" s="5"/>
      <c r="KNC9" s="82"/>
      <c r="KND9" s="5"/>
      <c r="KNE9" s="81"/>
      <c r="KNF9" s="82"/>
      <c r="KNG9" s="5"/>
      <c r="KNJ9" s="82"/>
      <c r="KNK9" s="5"/>
      <c r="KNN9" s="82"/>
      <c r="KNO9" s="5"/>
      <c r="KNP9" s="81"/>
      <c r="KNQ9" s="82"/>
      <c r="KNR9" s="5"/>
      <c r="KNU9" s="82"/>
      <c r="KNV9" s="5"/>
      <c r="KNY9" s="82"/>
      <c r="KNZ9" s="5"/>
      <c r="KOA9" s="81"/>
      <c r="KOB9" s="82"/>
      <c r="KOC9" s="5"/>
      <c r="KOF9" s="82"/>
      <c r="KOG9" s="5"/>
      <c r="KOJ9" s="82"/>
      <c r="KOK9" s="5"/>
      <c r="KOL9" s="81"/>
      <c r="KOM9" s="82"/>
      <c r="KON9" s="5"/>
      <c r="KOQ9" s="82"/>
      <c r="KOR9" s="5"/>
      <c r="KOU9" s="82"/>
      <c r="KOV9" s="5"/>
      <c r="KOW9" s="81"/>
      <c r="KOX9" s="82"/>
      <c r="KOY9" s="5"/>
      <c r="KPB9" s="82"/>
      <c r="KPC9" s="5"/>
      <c r="KPF9" s="82"/>
      <c r="KPG9" s="5"/>
      <c r="KPH9" s="81"/>
      <c r="KPI9" s="82"/>
      <c r="KPJ9" s="5"/>
      <c r="KPM9" s="82"/>
      <c r="KPN9" s="5"/>
      <c r="KPQ9" s="82"/>
      <c r="KPR9" s="5"/>
      <c r="KPS9" s="81"/>
      <c r="KPT9" s="82"/>
      <c r="KPU9" s="5"/>
      <c r="KPX9" s="82"/>
      <c r="KPY9" s="5"/>
      <c r="KQB9" s="82"/>
      <c r="KQC9" s="5"/>
      <c r="KQD9" s="81"/>
      <c r="KQE9" s="82"/>
      <c r="KQF9" s="5"/>
      <c r="KQI9" s="82"/>
      <c r="KQJ9" s="5"/>
      <c r="KQM9" s="82"/>
      <c r="KQN9" s="5"/>
      <c r="KQO9" s="81"/>
      <c r="KQP9" s="82"/>
      <c r="KQQ9" s="5"/>
      <c r="KQT9" s="82"/>
      <c r="KQU9" s="5"/>
      <c r="KQX9" s="82"/>
      <c r="KQY9" s="5"/>
      <c r="KQZ9" s="81"/>
      <c r="KRA9" s="82"/>
      <c r="KRB9" s="5"/>
      <c r="KRE9" s="82"/>
      <c r="KRF9" s="5"/>
      <c r="KRI9" s="82"/>
      <c r="KRJ9" s="5"/>
      <c r="KRK9" s="81"/>
      <c r="KRL9" s="82"/>
      <c r="KRM9" s="5"/>
      <c r="KRP9" s="82"/>
      <c r="KRQ9" s="5"/>
      <c r="KRT9" s="82"/>
      <c r="KRU9" s="5"/>
      <c r="KRV9" s="81"/>
      <c r="KRW9" s="82"/>
      <c r="KRX9" s="5"/>
      <c r="KSA9" s="82"/>
      <c r="KSB9" s="5"/>
      <c r="KSE9" s="82"/>
      <c r="KSF9" s="5"/>
      <c r="KSG9" s="81"/>
      <c r="KSH9" s="82"/>
      <c r="KSI9" s="5"/>
      <c r="KSL9" s="82"/>
      <c r="KSM9" s="5"/>
      <c r="KSP9" s="82"/>
      <c r="KSQ9" s="5"/>
      <c r="KSR9" s="81"/>
      <c r="KSS9" s="82"/>
      <c r="KST9" s="5"/>
      <c r="KSW9" s="82"/>
      <c r="KSX9" s="5"/>
      <c r="KTA9" s="82"/>
      <c r="KTB9" s="5"/>
      <c r="KTC9" s="81"/>
      <c r="KTD9" s="82"/>
      <c r="KTE9" s="5"/>
      <c r="KTH9" s="82"/>
      <c r="KTI9" s="5"/>
      <c r="KTL9" s="82"/>
      <c r="KTM9" s="5"/>
      <c r="KTN9" s="81"/>
      <c r="KTO9" s="82"/>
      <c r="KTP9" s="5"/>
      <c r="KTS9" s="82"/>
      <c r="KTT9" s="5"/>
      <c r="KTW9" s="82"/>
      <c r="KTX9" s="5"/>
      <c r="KTY9" s="81"/>
      <c r="KTZ9" s="82"/>
      <c r="KUA9" s="5"/>
      <c r="KUD9" s="82"/>
      <c r="KUE9" s="5"/>
      <c r="KUH9" s="82"/>
      <c r="KUI9" s="5"/>
      <c r="KUJ9" s="81"/>
      <c r="KUK9" s="82"/>
      <c r="KUL9" s="5"/>
      <c r="KUO9" s="82"/>
      <c r="KUP9" s="5"/>
      <c r="KUS9" s="82"/>
      <c r="KUT9" s="5"/>
      <c r="KUU9" s="81"/>
      <c r="KUV9" s="82"/>
      <c r="KUW9" s="5"/>
      <c r="KUZ9" s="82"/>
      <c r="KVA9" s="5"/>
      <c r="KVD9" s="82"/>
      <c r="KVE9" s="5"/>
      <c r="KVF9" s="81"/>
      <c r="KVG9" s="82"/>
      <c r="KVH9" s="5"/>
      <c r="KVK9" s="82"/>
      <c r="KVL9" s="5"/>
      <c r="KVO9" s="82"/>
      <c r="KVP9" s="5"/>
      <c r="KVQ9" s="81"/>
      <c r="KVR9" s="82"/>
      <c r="KVS9" s="5"/>
      <c r="KVV9" s="82"/>
      <c r="KVW9" s="5"/>
      <c r="KVZ9" s="82"/>
      <c r="KWA9" s="5"/>
      <c r="KWB9" s="81"/>
      <c r="KWC9" s="82"/>
      <c r="KWD9" s="5"/>
      <c r="KWG9" s="82"/>
      <c r="KWH9" s="5"/>
      <c r="KWK9" s="82"/>
      <c r="KWL9" s="5"/>
      <c r="KWM9" s="81"/>
      <c r="KWN9" s="82"/>
      <c r="KWO9" s="5"/>
      <c r="KWR9" s="82"/>
      <c r="KWS9" s="5"/>
      <c r="KWV9" s="82"/>
      <c r="KWW9" s="5"/>
      <c r="KWX9" s="81"/>
      <c r="KWY9" s="82"/>
      <c r="KWZ9" s="5"/>
      <c r="KXC9" s="82"/>
      <c r="KXD9" s="5"/>
      <c r="KXG9" s="82"/>
      <c r="KXH9" s="5"/>
      <c r="KXI9" s="81"/>
      <c r="KXJ9" s="82"/>
      <c r="KXK9" s="5"/>
      <c r="KXN9" s="82"/>
      <c r="KXO9" s="5"/>
      <c r="KXR9" s="82"/>
      <c r="KXS9" s="5"/>
      <c r="KXT9" s="81"/>
      <c r="KXU9" s="82"/>
      <c r="KXV9" s="5"/>
      <c r="KXY9" s="82"/>
      <c r="KXZ9" s="5"/>
      <c r="KYC9" s="82"/>
      <c r="KYD9" s="5"/>
      <c r="KYE9" s="81"/>
      <c r="KYF9" s="82"/>
      <c r="KYG9" s="5"/>
      <c r="KYJ9" s="82"/>
      <c r="KYK9" s="5"/>
      <c r="KYN9" s="82"/>
      <c r="KYO9" s="5"/>
      <c r="KYP9" s="81"/>
      <c r="KYQ9" s="82"/>
      <c r="KYR9" s="5"/>
      <c r="KYU9" s="82"/>
      <c r="KYV9" s="5"/>
      <c r="KYY9" s="82"/>
      <c r="KYZ9" s="5"/>
      <c r="KZA9" s="81"/>
      <c r="KZB9" s="82"/>
      <c r="KZC9" s="5"/>
      <c r="KZF9" s="82"/>
      <c r="KZG9" s="5"/>
      <c r="KZJ9" s="82"/>
      <c r="KZK9" s="5"/>
      <c r="KZL9" s="81"/>
      <c r="KZM9" s="82"/>
      <c r="KZN9" s="5"/>
      <c r="KZQ9" s="82"/>
      <c r="KZR9" s="5"/>
      <c r="KZU9" s="82"/>
      <c r="KZV9" s="5"/>
      <c r="KZW9" s="81"/>
      <c r="KZX9" s="82"/>
      <c r="KZY9" s="5"/>
      <c r="LAB9" s="82"/>
      <c r="LAC9" s="5"/>
      <c r="LAF9" s="82"/>
      <c r="LAG9" s="5"/>
      <c r="LAH9" s="81"/>
      <c r="LAI9" s="82"/>
      <c r="LAJ9" s="5"/>
      <c r="LAM9" s="82"/>
      <c r="LAN9" s="5"/>
      <c r="LAQ9" s="82"/>
      <c r="LAR9" s="5"/>
      <c r="LAS9" s="81"/>
      <c r="LAT9" s="82"/>
      <c r="LAU9" s="5"/>
      <c r="LAX9" s="82"/>
      <c r="LAY9" s="5"/>
      <c r="LBB9" s="82"/>
      <c r="LBC9" s="5"/>
      <c r="LBD9" s="81"/>
      <c r="LBE9" s="82"/>
      <c r="LBF9" s="5"/>
      <c r="LBI9" s="82"/>
      <c r="LBJ9" s="5"/>
      <c r="LBM9" s="82"/>
      <c r="LBN9" s="5"/>
      <c r="LBO9" s="81"/>
      <c r="LBP9" s="82"/>
      <c r="LBQ9" s="5"/>
      <c r="LBT9" s="82"/>
      <c r="LBU9" s="5"/>
      <c r="LBX9" s="82"/>
      <c r="LBY9" s="5"/>
      <c r="LBZ9" s="81"/>
      <c r="LCA9" s="82"/>
      <c r="LCB9" s="5"/>
      <c r="LCE9" s="82"/>
      <c r="LCF9" s="5"/>
      <c r="LCI9" s="82"/>
      <c r="LCJ9" s="5"/>
      <c r="LCK9" s="81"/>
      <c r="LCL9" s="82"/>
      <c r="LCM9" s="5"/>
      <c r="LCP9" s="82"/>
      <c r="LCQ9" s="5"/>
      <c r="LCT9" s="82"/>
      <c r="LCU9" s="5"/>
      <c r="LCV9" s="81"/>
      <c r="LCW9" s="82"/>
      <c r="LCX9" s="5"/>
      <c r="LDA9" s="82"/>
      <c r="LDB9" s="5"/>
      <c r="LDE9" s="82"/>
      <c r="LDF9" s="5"/>
      <c r="LDG9" s="81"/>
      <c r="LDH9" s="82"/>
      <c r="LDI9" s="5"/>
      <c r="LDL9" s="82"/>
      <c r="LDM9" s="5"/>
      <c r="LDP9" s="82"/>
      <c r="LDQ9" s="5"/>
      <c r="LDR9" s="81"/>
      <c r="LDS9" s="82"/>
      <c r="LDT9" s="5"/>
      <c r="LDW9" s="82"/>
      <c r="LDX9" s="5"/>
      <c r="LEA9" s="82"/>
      <c r="LEB9" s="5"/>
      <c r="LEC9" s="81"/>
      <c r="LED9" s="82"/>
      <c r="LEE9" s="5"/>
      <c r="LEH9" s="82"/>
      <c r="LEI9" s="5"/>
      <c r="LEL9" s="82"/>
      <c r="LEM9" s="5"/>
      <c r="LEN9" s="81"/>
      <c r="LEO9" s="82"/>
      <c r="LEP9" s="5"/>
      <c r="LES9" s="82"/>
      <c r="LET9" s="5"/>
      <c r="LEW9" s="82"/>
      <c r="LEX9" s="5"/>
      <c r="LEY9" s="81"/>
      <c r="LEZ9" s="82"/>
      <c r="LFA9" s="5"/>
      <c r="LFD9" s="82"/>
      <c r="LFE9" s="5"/>
      <c r="LFH9" s="82"/>
      <c r="LFI9" s="5"/>
      <c r="LFJ9" s="81"/>
      <c r="LFK9" s="82"/>
      <c r="LFL9" s="5"/>
      <c r="LFO9" s="82"/>
      <c r="LFP9" s="5"/>
      <c r="LFS9" s="82"/>
      <c r="LFT9" s="5"/>
      <c r="LFU9" s="81"/>
      <c r="LFV9" s="82"/>
      <c r="LFW9" s="5"/>
      <c r="LFZ9" s="82"/>
      <c r="LGA9" s="5"/>
      <c r="LGD9" s="82"/>
      <c r="LGE9" s="5"/>
      <c r="LGF9" s="81"/>
      <c r="LGG9" s="82"/>
      <c r="LGH9" s="5"/>
      <c r="LGK9" s="82"/>
      <c r="LGL9" s="5"/>
      <c r="LGO9" s="82"/>
      <c r="LGP9" s="5"/>
      <c r="LGQ9" s="81"/>
      <c r="LGR9" s="82"/>
      <c r="LGS9" s="5"/>
      <c r="LGV9" s="82"/>
      <c r="LGW9" s="5"/>
      <c r="LGZ9" s="82"/>
      <c r="LHA9" s="5"/>
      <c r="LHB9" s="81"/>
      <c r="LHC9" s="82"/>
      <c r="LHD9" s="5"/>
      <c r="LHG9" s="82"/>
      <c r="LHH9" s="5"/>
      <c r="LHK9" s="82"/>
      <c r="LHL9" s="5"/>
      <c r="LHM9" s="81"/>
      <c r="LHN9" s="82"/>
      <c r="LHO9" s="5"/>
      <c r="LHR9" s="82"/>
      <c r="LHS9" s="5"/>
      <c r="LHV9" s="82"/>
      <c r="LHW9" s="5"/>
      <c r="LHX9" s="81"/>
      <c r="LHY9" s="82"/>
      <c r="LHZ9" s="5"/>
      <c r="LIC9" s="82"/>
      <c r="LID9" s="5"/>
      <c r="LIG9" s="82"/>
      <c r="LIH9" s="5"/>
      <c r="LII9" s="81"/>
      <c r="LIJ9" s="82"/>
      <c r="LIK9" s="5"/>
      <c r="LIN9" s="82"/>
      <c r="LIO9" s="5"/>
      <c r="LIR9" s="82"/>
      <c r="LIS9" s="5"/>
      <c r="LIT9" s="81"/>
      <c r="LIU9" s="82"/>
      <c r="LIV9" s="5"/>
      <c r="LIY9" s="82"/>
      <c r="LIZ9" s="5"/>
      <c r="LJC9" s="82"/>
      <c r="LJD9" s="5"/>
      <c r="LJE9" s="81"/>
      <c r="LJF9" s="82"/>
      <c r="LJG9" s="5"/>
      <c r="LJJ9" s="82"/>
      <c r="LJK9" s="5"/>
      <c r="LJN9" s="82"/>
      <c r="LJO9" s="5"/>
      <c r="LJP9" s="81"/>
      <c r="LJQ9" s="82"/>
      <c r="LJR9" s="5"/>
      <c r="LJU9" s="82"/>
      <c r="LJV9" s="5"/>
      <c r="LJY9" s="82"/>
      <c r="LJZ9" s="5"/>
      <c r="LKA9" s="81"/>
      <c r="LKB9" s="82"/>
      <c r="LKC9" s="5"/>
      <c r="LKF9" s="82"/>
      <c r="LKG9" s="5"/>
      <c r="LKJ9" s="82"/>
      <c r="LKK9" s="5"/>
      <c r="LKL9" s="81"/>
      <c r="LKM9" s="82"/>
      <c r="LKN9" s="5"/>
      <c r="LKQ9" s="82"/>
      <c r="LKR9" s="5"/>
      <c r="LKU9" s="82"/>
      <c r="LKV9" s="5"/>
      <c r="LKW9" s="81"/>
      <c r="LKX9" s="82"/>
      <c r="LKY9" s="5"/>
      <c r="LLB9" s="82"/>
      <c r="LLC9" s="5"/>
      <c r="LLF9" s="82"/>
      <c r="LLG9" s="5"/>
      <c r="LLH9" s="81"/>
      <c r="LLI9" s="82"/>
      <c r="LLJ9" s="5"/>
      <c r="LLM9" s="82"/>
      <c r="LLN9" s="5"/>
      <c r="LLQ9" s="82"/>
      <c r="LLR9" s="5"/>
      <c r="LLS9" s="81"/>
      <c r="LLT9" s="82"/>
      <c r="LLU9" s="5"/>
      <c r="LLX9" s="82"/>
      <c r="LLY9" s="5"/>
      <c r="LMB9" s="82"/>
      <c r="LMC9" s="5"/>
      <c r="LMD9" s="81"/>
      <c r="LME9" s="82"/>
      <c r="LMF9" s="5"/>
      <c r="LMI9" s="82"/>
      <c r="LMJ9" s="5"/>
      <c r="LMM9" s="82"/>
      <c r="LMN9" s="5"/>
      <c r="LMO9" s="81"/>
      <c r="LMP9" s="82"/>
      <c r="LMQ9" s="5"/>
      <c r="LMT9" s="82"/>
      <c r="LMU9" s="5"/>
      <c r="LMX9" s="82"/>
      <c r="LMY9" s="5"/>
      <c r="LMZ9" s="81"/>
      <c r="LNA9" s="82"/>
      <c r="LNB9" s="5"/>
      <c r="LNE9" s="82"/>
      <c r="LNF9" s="5"/>
      <c r="LNI9" s="82"/>
      <c r="LNJ9" s="5"/>
      <c r="LNK9" s="81"/>
      <c r="LNL9" s="82"/>
      <c r="LNM9" s="5"/>
      <c r="LNP9" s="82"/>
      <c r="LNQ9" s="5"/>
      <c r="LNT9" s="82"/>
      <c r="LNU9" s="5"/>
      <c r="LNV9" s="81"/>
      <c r="LNW9" s="82"/>
      <c r="LNX9" s="5"/>
      <c r="LOA9" s="82"/>
      <c r="LOB9" s="5"/>
      <c r="LOE9" s="82"/>
      <c r="LOF9" s="5"/>
      <c r="LOG9" s="81"/>
      <c r="LOH9" s="82"/>
      <c r="LOI9" s="5"/>
      <c r="LOL9" s="82"/>
      <c r="LOM9" s="5"/>
      <c r="LOP9" s="82"/>
      <c r="LOQ9" s="5"/>
      <c r="LOR9" s="81"/>
      <c r="LOS9" s="82"/>
      <c r="LOT9" s="5"/>
      <c r="LOW9" s="82"/>
      <c r="LOX9" s="5"/>
      <c r="LPA9" s="82"/>
      <c r="LPB9" s="5"/>
      <c r="LPC9" s="81"/>
      <c r="LPD9" s="82"/>
      <c r="LPE9" s="5"/>
      <c r="LPH9" s="82"/>
      <c r="LPI9" s="5"/>
      <c r="LPL9" s="82"/>
      <c r="LPM9" s="5"/>
      <c r="LPN9" s="81"/>
      <c r="LPO9" s="82"/>
      <c r="LPP9" s="5"/>
      <c r="LPS9" s="82"/>
      <c r="LPT9" s="5"/>
      <c r="LPW9" s="82"/>
      <c r="LPX9" s="5"/>
      <c r="LPY9" s="81"/>
      <c r="LPZ9" s="82"/>
      <c r="LQA9" s="5"/>
      <c r="LQD9" s="82"/>
      <c r="LQE9" s="5"/>
      <c r="LQH9" s="82"/>
      <c r="LQI9" s="5"/>
      <c r="LQJ9" s="81"/>
      <c r="LQK9" s="82"/>
      <c r="LQL9" s="5"/>
      <c r="LQO9" s="82"/>
      <c r="LQP9" s="5"/>
      <c r="LQS9" s="82"/>
      <c r="LQT9" s="5"/>
      <c r="LQU9" s="81"/>
      <c r="LQV9" s="82"/>
      <c r="LQW9" s="5"/>
      <c r="LQZ9" s="82"/>
      <c r="LRA9" s="5"/>
      <c r="LRD9" s="82"/>
      <c r="LRE9" s="5"/>
      <c r="LRF9" s="81"/>
      <c r="LRG9" s="82"/>
      <c r="LRH9" s="5"/>
      <c r="LRK9" s="82"/>
      <c r="LRL9" s="5"/>
      <c r="LRO9" s="82"/>
      <c r="LRP9" s="5"/>
      <c r="LRQ9" s="81"/>
      <c r="LRR9" s="82"/>
      <c r="LRS9" s="5"/>
      <c r="LRV9" s="82"/>
      <c r="LRW9" s="5"/>
      <c r="LRZ9" s="82"/>
      <c r="LSA9" s="5"/>
      <c r="LSB9" s="81"/>
      <c r="LSC9" s="82"/>
      <c r="LSD9" s="5"/>
      <c r="LSG9" s="82"/>
      <c r="LSH9" s="5"/>
      <c r="LSK9" s="82"/>
      <c r="LSL9" s="5"/>
      <c r="LSM9" s="81"/>
      <c r="LSN9" s="82"/>
      <c r="LSO9" s="5"/>
      <c r="LSR9" s="82"/>
      <c r="LSS9" s="5"/>
      <c r="LSV9" s="82"/>
      <c r="LSW9" s="5"/>
      <c r="LSX9" s="81"/>
      <c r="LSY9" s="82"/>
      <c r="LSZ9" s="5"/>
      <c r="LTC9" s="82"/>
      <c r="LTD9" s="5"/>
      <c r="LTG9" s="82"/>
      <c r="LTH9" s="5"/>
      <c r="LTI9" s="81"/>
      <c r="LTJ9" s="82"/>
      <c r="LTK9" s="5"/>
      <c r="LTN9" s="82"/>
      <c r="LTO9" s="5"/>
      <c r="LTR9" s="82"/>
      <c r="LTS9" s="5"/>
      <c r="LTT9" s="81"/>
      <c r="LTU9" s="82"/>
      <c r="LTV9" s="5"/>
      <c r="LTY9" s="82"/>
      <c r="LTZ9" s="5"/>
      <c r="LUC9" s="82"/>
      <c r="LUD9" s="5"/>
      <c r="LUE9" s="81"/>
      <c r="LUF9" s="82"/>
      <c r="LUG9" s="5"/>
      <c r="LUJ9" s="82"/>
      <c r="LUK9" s="5"/>
      <c r="LUN9" s="82"/>
      <c r="LUO9" s="5"/>
      <c r="LUP9" s="81"/>
      <c r="LUQ9" s="82"/>
      <c r="LUR9" s="5"/>
      <c r="LUU9" s="82"/>
      <c r="LUV9" s="5"/>
      <c r="LUY9" s="82"/>
      <c r="LUZ9" s="5"/>
      <c r="LVA9" s="81"/>
      <c r="LVB9" s="82"/>
      <c r="LVC9" s="5"/>
      <c r="LVF9" s="82"/>
      <c r="LVG9" s="5"/>
      <c r="LVJ9" s="82"/>
      <c r="LVK9" s="5"/>
      <c r="LVL9" s="81"/>
      <c r="LVM9" s="82"/>
      <c r="LVN9" s="5"/>
      <c r="LVQ9" s="82"/>
      <c r="LVR9" s="5"/>
      <c r="LVU9" s="82"/>
      <c r="LVV9" s="5"/>
      <c r="LVW9" s="81"/>
      <c r="LVX9" s="82"/>
      <c r="LVY9" s="5"/>
      <c r="LWB9" s="82"/>
      <c r="LWC9" s="5"/>
      <c r="LWF9" s="82"/>
      <c r="LWG9" s="5"/>
      <c r="LWH9" s="81"/>
      <c r="LWI9" s="82"/>
      <c r="LWJ9" s="5"/>
      <c r="LWM9" s="82"/>
      <c r="LWN9" s="5"/>
      <c r="LWQ9" s="82"/>
      <c r="LWR9" s="5"/>
      <c r="LWS9" s="81"/>
      <c r="LWT9" s="82"/>
      <c r="LWU9" s="5"/>
      <c r="LWX9" s="82"/>
      <c r="LWY9" s="5"/>
      <c r="LXB9" s="82"/>
      <c r="LXC9" s="5"/>
      <c r="LXD9" s="81"/>
      <c r="LXE9" s="82"/>
      <c r="LXF9" s="5"/>
      <c r="LXI9" s="82"/>
      <c r="LXJ9" s="5"/>
      <c r="LXM9" s="82"/>
      <c r="LXN9" s="5"/>
      <c r="LXO9" s="81"/>
      <c r="LXP9" s="82"/>
      <c r="LXQ9" s="5"/>
      <c r="LXT9" s="82"/>
      <c r="LXU9" s="5"/>
      <c r="LXX9" s="82"/>
      <c r="LXY9" s="5"/>
      <c r="LXZ9" s="81"/>
      <c r="LYA9" s="82"/>
      <c r="LYB9" s="5"/>
      <c r="LYE9" s="82"/>
      <c r="LYF9" s="5"/>
      <c r="LYI9" s="82"/>
      <c r="LYJ9" s="5"/>
      <c r="LYK9" s="81"/>
      <c r="LYL9" s="82"/>
      <c r="LYM9" s="5"/>
      <c r="LYP9" s="82"/>
      <c r="LYQ9" s="5"/>
      <c r="LYT9" s="82"/>
      <c r="LYU9" s="5"/>
      <c r="LYV9" s="81"/>
      <c r="LYW9" s="82"/>
      <c r="LYX9" s="5"/>
      <c r="LZA9" s="82"/>
      <c r="LZB9" s="5"/>
      <c r="LZE9" s="82"/>
      <c r="LZF9" s="5"/>
      <c r="LZG9" s="81"/>
      <c r="LZH9" s="82"/>
      <c r="LZI9" s="5"/>
      <c r="LZL9" s="82"/>
      <c r="LZM9" s="5"/>
      <c r="LZP9" s="82"/>
      <c r="LZQ9" s="5"/>
      <c r="LZR9" s="81"/>
      <c r="LZS9" s="82"/>
      <c r="LZT9" s="5"/>
      <c r="LZW9" s="82"/>
      <c r="LZX9" s="5"/>
      <c r="MAA9" s="82"/>
      <c r="MAB9" s="5"/>
      <c r="MAC9" s="81"/>
      <c r="MAD9" s="82"/>
      <c r="MAE9" s="5"/>
      <c r="MAH9" s="82"/>
      <c r="MAI9" s="5"/>
      <c r="MAL9" s="82"/>
      <c r="MAM9" s="5"/>
      <c r="MAN9" s="81"/>
      <c r="MAO9" s="82"/>
      <c r="MAP9" s="5"/>
      <c r="MAS9" s="82"/>
      <c r="MAT9" s="5"/>
      <c r="MAW9" s="82"/>
      <c r="MAX9" s="5"/>
      <c r="MAY9" s="81"/>
      <c r="MAZ9" s="82"/>
      <c r="MBA9" s="5"/>
      <c r="MBD9" s="82"/>
      <c r="MBE9" s="5"/>
      <c r="MBH9" s="82"/>
      <c r="MBI9" s="5"/>
      <c r="MBJ9" s="81"/>
      <c r="MBK9" s="82"/>
      <c r="MBL9" s="5"/>
      <c r="MBO9" s="82"/>
      <c r="MBP9" s="5"/>
      <c r="MBS9" s="82"/>
      <c r="MBT9" s="5"/>
      <c r="MBU9" s="81"/>
      <c r="MBV9" s="82"/>
      <c r="MBW9" s="5"/>
      <c r="MBZ9" s="82"/>
      <c r="MCA9" s="5"/>
      <c r="MCD9" s="82"/>
      <c r="MCE9" s="5"/>
      <c r="MCF9" s="81"/>
      <c r="MCG9" s="82"/>
      <c r="MCH9" s="5"/>
      <c r="MCK9" s="82"/>
      <c r="MCL9" s="5"/>
      <c r="MCO9" s="82"/>
      <c r="MCP9" s="5"/>
      <c r="MCQ9" s="81"/>
      <c r="MCR9" s="82"/>
      <c r="MCS9" s="5"/>
      <c r="MCV9" s="82"/>
      <c r="MCW9" s="5"/>
      <c r="MCZ9" s="82"/>
      <c r="MDA9" s="5"/>
      <c r="MDB9" s="81"/>
      <c r="MDC9" s="82"/>
      <c r="MDD9" s="5"/>
      <c r="MDG9" s="82"/>
      <c r="MDH9" s="5"/>
      <c r="MDK9" s="82"/>
      <c r="MDL9" s="5"/>
      <c r="MDM9" s="81"/>
      <c r="MDN9" s="82"/>
      <c r="MDO9" s="5"/>
      <c r="MDR9" s="82"/>
      <c r="MDS9" s="5"/>
      <c r="MDV9" s="82"/>
      <c r="MDW9" s="5"/>
      <c r="MDX9" s="81"/>
      <c r="MDY9" s="82"/>
      <c r="MDZ9" s="5"/>
      <c r="MEC9" s="82"/>
      <c r="MED9" s="5"/>
      <c r="MEG9" s="82"/>
      <c r="MEH9" s="5"/>
      <c r="MEI9" s="81"/>
      <c r="MEJ9" s="82"/>
      <c r="MEK9" s="5"/>
      <c r="MEN9" s="82"/>
      <c r="MEO9" s="5"/>
      <c r="MER9" s="82"/>
      <c r="MES9" s="5"/>
      <c r="MET9" s="81"/>
      <c r="MEU9" s="82"/>
      <c r="MEV9" s="5"/>
      <c r="MEY9" s="82"/>
      <c r="MEZ9" s="5"/>
      <c r="MFC9" s="82"/>
      <c r="MFD9" s="5"/>
      <c r="MFE9" s="81"/>
      <c r="MFF9" s="82"/>
      <c r="MFG9" s="5"/>
      <c r="MFJ9" s="82"/>
      <c r="MFK9" s="5"/>
      <c r="MFN9" s="82"/>
      <c r="MFO9" s="5"/>
      <c r="MFP9" s="81"/>
      <c r="MFQ9" s="82"/>
      <c r="MFR9" s="5"/>
      <c r="MFU9" s="82"/>
      <c r="MFV9" s="5"/>
      <c r="MFY9" s="82"/>
      <c r="MFZ9" s="5"/>
      <c r="MGA9" s="81"/>
      <c r="MGB9" s="82"/>
      <c r="MGC9" s="5"/>
      <c r="MGF9" s="82"/>
      <c r="MGG9" s="5"/>
      <c r="MGJ9" s="82"/>
      <c r="MGK9" s="5"/>
      <c r="MGL9" s="81"/>
      <c r="MGM9" s="82"/>
      <c r="MGN9" s="5"/>
      <c r="MGQ9" s="82"/>
      <c r="MGR9" s="5"/>
      <c r="MGU9" s="82"/>
      <c r="MGV9" s="5"/>
      <c r="MGW9" s="81"/>
      <c r="MGX9" s="82"/>
      <c r="MGY9" s="5"/>
      <c r="MHB9" s="82"/>
      <c r="MHC9" s="5"/>
      <c r="MHF9" s="82"/>
      <c r="MHG9" s="5"/>
      <c r="MHH9" s="81"/>
      <c r="MHI9" s="82"/>
      <c r="MHJ9" s="5"/>
      <c r="MHM9" s="82"/>
      <c r="MHN9" s="5"/>
      <c r="MHQ9" s="82"/>
      <c r="MHR9" s="5"/>
      <c r="MHS9" s="81"/>
      <c r="MHT9" s="82"/>
      <c r="MHU9" s="5"/>
      <c r="MHX9" s="82"/>
      <c r="MHY9" s="5"/>
      <c r="MIB9" s="82"/>
      <c r="MIC9" s="5"/>
      <c r="MID9" s="81"/>
      <c r="MIE9" s="82"/>
      <c r="MIF9" s="5"/>
      <c r="MII9" s="82"/>
      <c r="MIJ9" s="5"/>
      <c r="MIM9" s="82"/>
      <c r="MIN9" s="5"/>
      <c r="MIO9" s="81"/>
      <c r="MIP9" s="82"/>
      <c r="MIQ9" s="5"/>
      <c r="MIT9" s="82"/>
      <c r="MIU9" s="5"/>
      <c r="MIX9" s="82"/>
      <c r="MIY9" s="5"/>
      <c r="MIZ9" s="81"/>
      <c r="MJA9" s="82"/>
      <c r="MJB9" s="5"/>
      <c r="MJE9" s="82"/>
      <c r="MJF9" s="5"/>
      <c r="MJI9" s="82"/>
      <c r="MJJ9" s="5"/>
      <c r="MJK9" s="81"/>
      <c r="MJL9" s="82"/>
      <c r="MJM9" s="5"/>
      <c r="MJP9" s="82"/>
      <c r="MJQ9" s="5"/>
      <c r="MJT9" s="82"/>
      <c r="MJU9" s="5"/>
      <c r="MJV9" s="81"/>
      <c r="MJW9" s="82"/>
      <c r="MJX9" s="5"/>
      <c r="MKA9" s="82"/>
      <c r="MKB9" s="5"/>
      <c r="MKE9" s="82"/>
      <c r="MKF9" s="5"/>
      <c r="MKG9" s="81"/>
      <c r="MKH9" s="82"/>
      <c r="MKI9" s="5"/>
      <c r="MKL9" s="82"/>
      <c r="MKM9" s="5"/>
      <c r="MKP9" s="82"/>
      <c r="MKQ9" s="5"/>
      <c r="MKR9" s="81"/>
      <c r="MKS9" s="82"/>
      <c r="MKT9" s="5"/>
      <c r="MKW9" s="82"/>
      <c r="MKX9" s="5"/>
      <c r="MLA9" s="82"/>
      <c r="MLB9" s="5"/>
      <c r="MLC9" s="81"/>
      <c r="MLD9" s="82"/>
      <c r="MLE9" s="5"/>
      <c r="MLH9" s="82"/>
      <c r="MLI9" s="5"/>
      <c r="MLL9" s="82"/>
      <c r="MLM9" s="5"/>
      <c r="MLN9" s="81"/>
      <c r="MLO9" s="82"/>
      <c r="MLP9" s="5"/>
      <c r="MLS9" s="82"/>
      <c r="MLT9" s="5"/>
      <c r="MLW9" s="82"/>
      <c r="MLX9" s="5"/>
      <c r="MLY9" s="81"/>
      <c r="MLZ9" s="82"/>
      <c r="MMA9" s="5"/>
      <c r="MMD9" s="82"/>
      <c r="MME9" s="5"/>
      <c r="MMH9" s="82"/>
      <c r="MMI9" s="5"/>
      <c r="MMJ9" s="81"/>
      <c r="MMK9" s="82"/>
      <c r="MML9" s="5"/>
      <c r="MMO9" s="82"/>
      <c r="MMP9" s="5"/>
      <c r="MMS9" s="82"/>
      <c r="MMT9" s="5"/>
      <c r="MMU9" s="81"/>
      <c r="MMV9" s="82"/>
      <c r="MMW9" s="5"/>
      <c r="MMZ9" s="82"/>
      <c r="MNA9" s="5"/>
      <c r="MND9" s="82"/>
      <c r="MNE9" s="5"/>
      <c r="MNF9" s="81"/>
      <c r="MNG9" s="82"/>
      <c r="MNH9" s="5"/>
      <c r="MNK9" s="82"/>
      <c r="MNL9" s="5"/>
      <c r="MNO9" s="82"/>
      <c r="MNP9" s="5"/>
      <c r="MNQ9" s="81"/>
      <c r="MNR9" s="82"/>
      <c r="MNS9" s="5"/>
      <c r="MNV9" s="82"/>
      <c r="MNW9" s="5"/>
      <c r="MNZ9" s="82"/>
      <c r="MOA9" s="5"/>
      <c r="MOB9" s="81"/>
      <c r="MOC9" s="82"/>
      <c r="MOD9" s="5"/>
      <c r="MOG9" s="82"/>
      <c r="MOH9" s="5"/>
      <c r="MOK9" s="82"/>
      <c r="MOL9" s="5"/>
      <c r="MOM9" s="81"/>
      <c r="MON9" s="82"/>
      <c r="MOO9" s="5"/>
      <c r="MOR9" s="82"/>
      <c r="MOS9" s="5"/>
      <c r="MOV9" s="82"/>
      <c r="MOW9" s="5"/>
      <c r="MOX9" s="81"/>
      <c r="MOY9" s="82"/>
      <c r="MOZ9" s="5"/>
      <c r="MPC9" s="82"/>
      <c r="MPD9" s="5"/>
      <c r="MPG9" s="82"/>
      <c r="MPH9" s="5"/>
      <c r="MPI9" s="81"/>
      <c r="MPJ9" s="82"/>
      <c r="MPK9" s="5"/>
      <c r="MPN9" s="82"/>
      <c r="MPO9" s="5"/>
      <c r="MPR9" s="82"/>
      <c r="MPS9" s="5"/>
      <c r="MPT9" s="81"/>
      <c r="MPU9" s="82"/>
      <c r="MPV9" s="5"/>
      <c r="MPY9" s="82"/>
      <c r="MPZ9" s="5"/>
      <c r="MQC9" s="82"/>
      <c r="MQD9" s="5"/>
      <c r="MQE9" s="81"/>
      <c r="MQF9" s="82"/>
      <c r="MQG9" s="5"/>
      <c r="MQJ9" s="82"/>
      <c r="MQK9" s="5"/>
      <c r="MQN9" s="82"/>
      <c r="MQO9" s="5"/>
      <c r="MQP9" s="81"/>
      <c r="MQQ9" s="82"/>
      <c r="MQR9" s="5"/>
      <c r="MQU9" s="82"/>
      <c r="MQV9" s="5"/>
      <c r="MQY9" s="82"/>
      <c r="MQZ9" s="5"/>
      <c r="MRA9" s="81"/>
      <c r="MRB9" s="82"/>
      <c r="MRC9" s="5"/>
      <c r="MRF9" s="82"/>
      <c r="MRG9" s="5"/>
      <c r="MRJ9" s="82"/>
      <c r="MRK9" s="5"/>
      <c r="MRL9" s="81"/>
      <c r="MRM9" s="82"/>
      <c r="MRN9" s="5"/>
      <c r="MRQ9" s="82"/>
      <c r="MRR9" s="5"/>
      <c r="MRU9" s="82"/>
      <c r="MRV9" s="5"/>
      <c r="MRW9" s="81"/>
      <c r="MRX9" s="82"/>
      <c r="MRY9" s="5"/>
      <c r="MSB9" s="82"/>
      <c r="MSC9" s="5"/>
      <c r="MSF9" s="82"/>
      <c r="MSG9" s="5"/>
      <c r="MSH9" s="81"/>
      <c r="MSI9" s="82"/>
      <c r="MSJ9" s="5"/>
      <c r="MSM9" s="82"/>
      <c r="MSN9" s="5"/>
      <c r="MSQ9" s="82"/>
      <c r="MSR9" s="5"/>
      <c r="MSS9" s="81"/>
      <c r="MST9" s="82"/>
      <c r="MSU9" s="5"/>
      <c r="MSX9" s="82"/>
      <c r="MSY9" s="5"/>
      <c r="MTB9" s="82"/>
      <c r="MTC9" s="5"/>
      <c r="MTD9" s="81"/>
      <c r="MTE9" s="82"/>
      <c r="MTF9" s="5"/>
      <c r="MTI9" s="82"/>
      <c r="MTJ9" s="5"/>
      <c r="MTM9" s="82"/>
      <c r="MTN9" s="5"/>
      <c r="MTO9" s="81"/>
      <c r="MTP9" s="82"/>
      <c r="MTQ9" s="5"/>
      <c r="MTT9" s="82"/>
      <c r="MTU9" s="5"/>
      <c r="MTX9" s="82"/>
      <c r="MTY9" s="5"/>
      <c r="MTZ9" s="81"/>
      <c r="MUA9" s="82"/>
      <c r="MUB9" s="5"/>
      <c r="MUE9" s="82"/>
      <c r="MUF9" s="5"/>
      <c r="MUI9" s="82"/>
      <c r="MUJ9" s="5"/>
      <c r="MUK9" s="81"/>
      <c r="MUL9" s="82"/>
      <c r="MUM9" s="5"/>
      <c r="MUP9" s="82"/>
      <c r="MUQ9" s="5"/>
      <c r="MUT9" s="82"/>
      <c r="MUU9" s="5"/>
      <c r="MUV9" s="81"/>
      <c r="MUW9" s="82"/>
      <c r="MUX9" s="5"/>
      <c r="MVA9" s="82"/>
      <c r="MVB9" s="5"/>
      <c r="MVE9" s="82"/>
      <c r="MVF9" s="5"/>
      <c r="MVG9" s="81"/>
      <c r="MVH9" s="82"/>
      <c r="MVI9" s="5"/>
      <c r="MVL9" s="82"/>
      <c r="MVM9" s="5"/>
      <c r="MVP9" s="82"/>
      <c r="MVQ9" s="5"/>
      <c r="MVR9" s="81"/>
      <c r="MVS9" s="82"/>
      <c r="MVT9" s="5"/>
      <c r="MVW9" s="82"/>
      <c r="MVX9" s="5"/>
      <c r="MWA9" s="82"/>
      <c r="MWB9" s="5"/>
      <c r="MWC9" s="81"/>
      <c r="MWD9" s="82"/>
      <c r="MWE9" s="5"/>
      <c r="MWH9" s="82"/>
      <c r="MWI9" s="5"/>
      <c r="MWL9" s="82"/>
      <c r="MWM9" s="5"/>
      <c r="MWN9" s="81"/>
      <c r="MWO9" s="82"/>
      <c r="MWP9" s="5"/>
      <c r="MWS9" s="82"/>
      <c r="MWT9" s="5"/>
      <c r="MWW9" s="82"/>
      <c r="MWX9" s="5"/>
      <c r="MWY9" s="81"/>
      <c r="MWZ9" s="82"/>
      <c r="MXA9" s="5"/>
      <c r="MXD9" s="82"/>
      <c r="MXE9" s="5"/>
      <c r="MXH9" s="82"/>
      <c r="MXI9" s="5"/>
      <c r="MXJ9" s="81"/>
      <c r="MXK9" s="82"/>
      <c r="MXL9" s="5"/>
      <c r="MXO9" s="82"/>
      <c r="MXP9" s="5"/>
      <c r="MXS9" s="82"/>
      <c r="MXT9" s="5"/>
      <c r="MXU9" s="81"/>
      <c r="MXV9" s="82"/>
      <c r="MXW9" s="5"/>
      <c r="MXZ9" s="82"/>
      <c r="MYA9" s="5"/>
      <c r="MYD9" s="82"/>
      <c r="MYE9" s="5"/>
      <c r="MYF9" s="81"/>
      <c r="MYG9" s="82"/>
      <c r="MYH9" s="5"/>
      <c r="MYK9" s="82"/>
      <c r="MYL9" s="5"/>
      <c r="MYO9" s="82"/>
      <c r="MYP9" s="5"/>
      <c r="MYQ9" s="81"/>
      <c r="MYR9" s="82"/>
      <c r="MYS9" s="5"/>
      <c r="MYV9" s="82"/>
      <c r="MYW9" s="5"/>
      <c r="MYZ9" s="82"/>
      <c r="MZA9" s="5"/>
      <c r="MZB9" s="81"/>
      <c r="MZC9" s="82"/>
      <c r="MZD9" s="5"/>
      <c r="MZG9" s="82"/>
      <c r="MZH9" s="5"/>
      <c r="MZK9" s="82"/>
      <c r="MZL9" s="5"/>
      <c r="MZM9" s="81"/>
      <c r="MZN9" s="82"/>
      <c r="MZO9" s="5"/>
      <c r="MZR9" s="82"/>
      <c r="MZS9" s="5"/>
      <c r="MZV9" s="82"/>
      <c r="MZW9" s="5"/>
      <c r="MZX9" s="81"/>
      <c r="MZY9" s="82"/>
      <c r="MZZ9" s="5"/>
      <c r="NAC9" s="82"/>
      <c r="NAD9" s="5"/>
      <c r="NAG9" s="82"/>
      <c r="NAH9" s="5"/>
      <c r="NAI9" s="81"/>
      <c r="NAJ9" s="82"/>
      <c r="NAK9" s="5"/>
      <c r="NAN9" s="82"/>
      <c r="NAO9" s="5"/>
      <c r="NAR9" s="82"/>
      <c r="NAS9" s="5"/>
      <c r="NAT9" s="81"/>
      <c r="NAU9" s="82"/>
      <c r="NAV9" s="5"/>
      <c r="NAY9" s="82"/>
      <c r="NAZ9" s="5"/>
      <c r="NBC9" s="82"/>
      <c r="NBD9" s="5"/>
      <c r="NBE9" s="81"/>
      <c r="NBF9" s="82"/>
      <c r="NBG9" s="5"/>
      <c r="NBJ9" s="82"/>
      <c r="NBK9" s="5"/>
      <c r="NBN9" s="82"/>
      <c r="NBO9" s="5"/>
      <c r="NBP9" s="81"/>
      <c r="NBQ9" s="82"/>
      <c r="NBR9" s="5"/>
      <c r="NBU9" s="82"/>
      <c r="NBV9" s="5"/>
      <c r="NBY9" s="82"/>
      <c r="NBZ9" s="5"/>
      <c r="NCA9" s="81"/>
      <c r="NCB9" s="82"/>
      <c r="NCC9" s="5"/>
      <c r="NCF9" s="82"/>
      <c r="NCG9" s="5"/>
      <c r="NCJ9" s="82"/>
      <c r="NCK9" s="5"/>
      <c r="NCL9" s="81"/>
      <c r="NCM9" s="82"/>
      <c r="NCN9" s="5"/>
      <c r="NCQ9" s="82"/>
      <c r="NCR9" s="5"/>
      <c r="NCU9" s="82"/>
      <c r="NCV9" s="5"/>
      <c r="NCW9" s="81"/>
      <c r="NCX9" s="82"/>
      <c r="NCY9" s="5"/>
      <c r="NDB9" s="82"/>
      <c r="NDC9" s="5"/>
      <c r="NDF9" s="82"/>
      <c r="NDG9" s="5"/>
      <c r="NDH9" s="81"/>
      <c r="NDI9" s="82"/>
      <c r="NDJ9" s="5"/>
      <c r="NDM9" s="82"/>
      <c r="NDN9" s="5"/>
      <c r="NDQ9" s="82"/>
      <c r="NDR9" s="5"/>
      <c r="NDS9" s="81"/>
      <c r="NDT9" s="82"/>
      <c r="NDU9" s="5"/>
      <c r="NDX9" s="82"/>
      <c r="NDY9" s="5"/>
      <c r="NEB9" s="82"/>
      <c r="NEC9" s="5"/>
      <c r="NED9" s="81"/>
      <c r="NEE9" s="82"/>
      <c r="NEF9" s="5"/>
      <c r="NEI9" s="82"/>
      <c r="NEJ9" s="5"/>
      <c r="NEM9" s="82"/>
      <c r="NEN9" s="5"/>
      <c r="NEO9" s="81"/>
      <c r="NEP9" s="82"/>
      <c r="NEQ9" s="5"/>
      <c r="NET9" s="82"/>
      <c r="NEU9" s="5"/>
      <c r="NEX9" s="82"/>
      <c r="NEY9" s="5"/>
      <c r="NEZ9" s="81"/>
      <c r="NFA9" s="82"/>
      <c r="NFB9" s="5"/>
      <c r="NFE9" s="82"/>
      <c r="NFF9" s="5"/>
      <c r="NFI9" s="82"/>
      <c r="NFJ9" s="5"/>
      <c r="NFK9" s="81"/>
      <c r="NFL9" s="82"/>
      <c r="NFM9" s="5"/>
      <c r="NFP9" s="82"/>
      <c r="NFQ9" s="5"/>
      <c r="NFT9" s="82"/>
      <c r="NFU9" s="5"/>
      <c r="NFV9" s="81"/>
      <c r="NFW9" s="82"/>
      <c r="NFX9" s="5"/>
      <c r="NGA9" s="82"/>
      <c r="NGB9" s="5"/>
      <c r="NGE9" s="82"/>
      <c r="NGF9" s="5"/>
      <c r="NGG9" s="81"/>
      <c r="NGH9" s="82"/>
      <c r="NGI9" s="5"/>
      <c r="NGL9" s="82"/>
      <c r="NGM9" s="5"/>
      <c r="NGP9" s="82"/>
      <c r="NGQ9" s="5"/>
      <c r="NGR9" s="81"/>
      <c r="NGS9" s="82"/>
      <c r="NGT9" s="5"/>
      <c r="NGW9" s="82"/>
      <c r="NGX9" s="5"/>
      <c r="NHA9" s="82"/>
      <c r="NHB9" s="5"/>
      <c r="NHC9" s="81"/>
      <c r="NHD9" s="82"/>
      <c r="NHE9" s="5"/>
      <c r="NHH9" s="82"/>
      <c r="NHI9" s="5"/>
      <c r="NHL9" s="82"/>
      <c r="NHM9" s="5"/>
      <c r="NHN9" s="81"/>
      <c r="NHO9" s="82"/>
      <c r="NHP9" s="5"/>
      <c r="NHS9" s="82"/>
      <c r="NHT9" s="5"/>
      <c r="NHW9" s="82"/>
      <c r="NHX9" s="5"/>
      <c r="NHY9" s="81"/>
      <c r="NHZ9" s="82"/>
      <c r="NIA9" s="5"/>
      <c r="NID9" s="82"/>
      <c r="NIE9" s="5"/>
      <c r="NIH9" s="82"/>
      <c r="NII9" s="5"/>
      <c r="NIJ9" s="81"/>
      <c r="NIK9" s="82"/>
      <c r="NIL9" s="5"/>
      <c r="NIO9" s="82"/>
      <c r="NIP9" s="5"/>
      <c r="NIS9" s="82"/>
      <c r="NIT9" s="5"/>
      <c r="NIU9" s="81"/>
      <c r="NIV9" s="82"/>
      <c r="NIW9" s="5"/>
      <c r="NIZ9" s="82"/>
      <c r="NJA9" s="5"/>
      <c r="NJD9" s="82"/>
      <c r="NJE9" s="5"/>
      <c r="NJF9" s="81"/>
      <c r="NJG9" s="82"/>
      <c r="NJH9" s="5"/>
      <c r="NJK9" s="82"/>
      <c r="NJL9" s="5"/>
      <c r="NJO9" s="82"/>
      <c r="NJP9" s="5"/>
      <c r="NJQ9" s="81"/>
      <c r="NJR9" s="82"/>
      <c r="NJS9" s="5"/>
      <c r="NJV9" s="82"/>
      <c r="NJW9" s="5"/>
      <c r="NJZ9" s="82"/>
      <c r="NKA9" s="5"/>
      <c r="NKB9" s="81"/>
      <c r="NKC9" s="82"/>
      <c r="NKD9" s="5"/>
      <c r="NKG9" s="82"/>
      <c r="NKH9" s="5"/>
      <c r="NKK9" s="82"/>
      <c r="NKL9" s="5"/>
      <c r="NKM9" s="81"/>
      <c r="NKN9" s="82"/>
      <c r="NKO9" s="5"/>
      <c r="NKR9" s="82"/>
      <c r="NKS9" s="5"/>
      <c r="NKV9" s="82"/>
      <c r="NKW9" s="5"/>
      <c r="NKX9" s="81"/>
      <c r="NKY9" s="82"/>
      <c r="NKZ9" s="5"/>
      <c r="NLC9" s="82"/>
      <c r="NLD9" s="5"/>
      <c r="NLG9" s="82"/>
      <c r="NLH9" s="5"/>
      <c r="NLI9" s="81"/>
      <c r="NLJ9" s="82"/>
      <c r="NLK9" s="5"/>
      <c r="NLN9" s="82"/>
      <c r="NLO9" s="5"/>
      <c r="NLR9" s="82"/>
      <c r="NLS9" s="5"/>
      <c r="NLT9" s="81"/>
      <c r="NLU9" s="82"/>
      <c r="NLV9" s="5"/>
      <c r="NLY9" s="82"/>
      <c r="NLZ9" s="5"/>
      <c r="NMC9" s="82"/>
      <c r="NMD9" s="5"/>
      <c r="NME9" s="81"/>
      <c r="NMF9" s="82"/>
      <c r="NMG9" s="5"/>
      <c r="NMJ9" s="82"/>
      <c r="NMK9" s="5"/>
      <c r="NMN9" s="82"/>
      <c r="NMO9" s="5"/>
      <c r="NMP9" s="81"/>
      <c r="NMQ9" s="82"/>
      <c r="NMR9" s="5"/>
      <c r="NMU9" s="82"/>
      <c r="NMV9" s="5"/>
      <c r="NMY9" s="82"/>
      <c r="NMZ9" s="5"/>
      <c r="NNA9" s="81"/>
      <c r="NNB9" s="82"/>
      <c r="NNC9" s="5"/>
      <c r="NNF9" s="82"/>
      <c r="NNG9" s="5"/>
      <c r="NNJ9" s="82"/>
      <c r="NNK9" s="5"/>
      <c r="NNL9" s="81"/>
      <c r="NNM9" s="82"/>
      <c r="NNN9" s="5"/>
      <c r="NNQ9" s="82"/>
      <c r="NNR9" s="5"/>
      <c r="NNU9" s="82"/>
      <c r="NNV9" s="5"/>
      <c r="NNW9" s="81"/>
      <c r="NNX9" s="82"/>
      <c r="NNY9" s="5"/>
      <c r="NOB9" s="82"/>
      <c r="NOC9" s="5"/>
      <c r="NOF9" s="82"/>
      <c r="NOG9" s="5"/>
      <c r="NOH9" s="81"/>
      <c r="NOI9" s="82"/>
      <c r="NOJ9" s="5"/>
      <c r="NOM9" s="82"/>
      <c r="NON9" s="5"/>
      <c r="NOQ9" s="82"/>
      <c r="NOR9" s="5"/>
      <c r="NOS9" s="81"/>
      <c r="NOT9" s="82"/>
      <c r="NOU9" s="5"/>
      <c r="NOX9" s="82"/>
      <c r="NOY9" s="5"/>
      <c r="NPB9" s="82"/>
      <c r="NPC9" s="5"/>
      <c r="NPD9" s="81"/>
      <c r="NPE9" s="82"/>
      <c r="NPF9" s="5"/>
      <c r="NPI9" s="82"/>
      <c r="NPJ9" s="5"/>
      <c r="NPM9" s="82"/>
      <c r="NPN9" s="5"/>
      <c r="NPO9" s="81"/>
      <c r="NPP9" s="82"/>
      <c r="NPQ9" s="5"/>
      <c r="NPT9" s="82"/>
      <c r="NPU9" s="5"/>
      <c r="NPX9" s="82"/>
      <c r="NPY9" s="5"/>
      <c r="NPZ9" s="81"/>
      <c r="NQA9" s="82"/>
      <c r="NQB9" s="5"/>
      <c r="NQE9" s="82"/>
      <c r="NQF9" s="5"/>
      <c r="NQI9" s="82"/>
      <c r="NQJ9" s="5"/>
      <c r="NQK9" s="81"/>
      <c r="NQL9" s="82"/>
      <c r="NQM9" s="5"/>
      <c r="NQP9" s="82"/>
      <c r="NQQ9" s="5"/>
      <c r="NQT9" s="82"/>
      <c r="NQU9" s="5"/>
      <c r="NQV9" s="81"/>
      <c r="NQW9" s="82"/>
      <c r="NQX9" s="5"/>
      <c r="NRA9" s="82"/>
      <c r="NRB9" s="5"/>
      <c r="NRE9" s="82"/>
      <c r="NRF9" s="5"/>
      <c r="NRG9" s="81"/>
      <c r="NRH9" s="82"/>
      <c r="NRI9" s="5"/>
      <c r="NRL9" s="82"/>
      <c r="NRM9" s="5"/>
      <c r="NRP9" s="82"/>
      <c r="NRQ9" s="5"/>
      <c r="NRR9" s="81"/>
      <c r="NRS9" s="82"/>
      <c r="NRT9" s="5"/>
      <c r="NRW9" s="82"/>
      <c r="NRX9" s="5"/>
      <c r="NSA9" s="82"/>
      <c r="NSB9" s="5"/>
      <c r="NSC9" s="81"/>
      <c r="NSD9" s="82"/>
      <c r="NSE9" s="5"/>
      <c r="NSH9" s="82"/>
      <c r="NSI9" s="5"/>
      <c r="NSL9" s="82"/>
      <c r="NSM9" s="5"/>
      <c r="NSN9" s="81"/>
      <c r="NSO9" s="82"/>
      <c r="NSP9" s="5"/>
      <c r="NSS9" s="82"/>
      <c r="NST9" s="5"/>
      <c r="NSW9" s="82"/>
      <c r="NSX9" s="5"/>
      <c r="NSY9" s="81"/>
      <c r="NSZ9" s="82"/>
      <c r="NTA9" s="5"/>
      <c r="NTD9" s="82"/>
      <c r="NTE9" s="5"/>
      <c r="NTH9" s="82"/>
      <c r="NTI9" s="5"/>
      <c r="NTJ9" s="81"/>
      <c r="NTK9" s="82"/>
      <c r="NTL9" s="5"/>
      <c r="NTO9" s="82"/>
      <c r="NTP9" s="5"/>
      <c r="NTS9" s="82"/>
      <c r="NTT9" s="5"/>
      <c r="NTU9" s="81"/>
      <c r="NTV9" s="82"/>
      <c r="NTW9" s="5"/>
      <c r="NTZ9" s="82"/>
      <c r="NUA9" s="5"/>
      <c r="NUD9" s="82"/>
      <c r="NUE9" s="5"/>
      <c r="NUF9" s="81"/>
      <c r="NUG9" s="82"/>
      <c r="NUH9" s="5"/>
      <c r="NUK9" s="82"/>
      <c r="NUL9" s="5"/>
      <c r="NUO9" s="82"/>
      <c r="NUP9" s="5"/>
      <c r="NUQ9" s="81"/>
      <c r="NUR9" s="82"/>
      <c r="NUS9" s="5"/>
      <c r="NUV9" s="82"/>
      <c r="NUW9" s="5"/>
      <c r="NUZ9" s="82"/>
      <c r="NVA9" s="5"/>
      <c r="NVB9" s="81"/>
      <c r="NVC9" s="82"/>
      <c r="NVD9" s="5"/>
      <c r="NVG9" s="82"/>
      <c r="NVH9" s="5"/>
      <c r="NVK9" s="82"/>
      <c r="NVL9" s="5"/>
      <c r="NVM9" s="81"/>
      <c r="NVN9" s="82"/>
      <c r="NVO9" s="5"/>
      <c r="NVR9" s="82"/>
      <c r="NVS9" s="5"/>
      <c r="NVV9" s="82"/>
      <c r="NVW9" s="5"/>
      <c r="NVX9" s="81"/>
      <c r="NVY9" s="82"/>
      <c r="NVZ9" s="5"/>
      <c r="NWC9" s="82"/>
      <c r="NWD9" s="5"/>
      <c r="NWG9" s="82"/>
      <c r="NWH9" s="5"/>
      <c r="NWI9" s="81"/>
      <c r="NWJ9" s="82"/>
      <c r="NWK9" s="5"/>
      <c r="NWN9" s="82"/>
      <c r="NWO9" s="5"/>
      <c r="NWR9" s="82"/>
      <c r="NWS9" s="5"/>
      <c r="NWT9" s="81"/>
      <c r="NWU9" s="82"/>
      <c r="NWV9" s="5"/>
      <c r="NWY9" s="82"/>
      <c r="NWZ9" s="5"/>
      <c r="NXC9" s="82"/>
      <c r="NXD9" s="5"/>
      <c r="NXE9" s="81"/>
      <c r="NXF9" s="82"/>
      <c r="NXG9" s="5"/>
      <c r="NXJ9" s="82"/>
      <c r="NXK9" s="5"/>
      <c r="NXN9" s="82"/>
      <c r="NXO9" s="5"/>
      <c r="NXP9" s="81"/>
      <c r="NXQ9" s="82"/>
      <c r="NXR9" s="5"/>
      <c r="NXU9" s="82"/>
      <c r="NXV9" s="5"/>
      <c r="NXY9" s="82"/>
      <c r="NXZ9" s="5"/>
      <c r="NYA9" s="81"/>
      <c r="NYB9" s="82"/>
      <c r="NYC9" s="5"/>
      <c r="NYF9" s="82"/>
      <c r="NYG9" s="5"/>
      <c r="NYJ9" s="82"/>
      <c r="NYK9" s="5"/>
      <c r="NYL9" s="81"/>
      <c r="NYM9" s="82"/>
      <c r="NYN9" s="5"/>
      <c r="NYQ9" s="82"/>
      <c r="NYR9" s="5"/>
      <c r="NYU9" s="82"/>
      <c r="NYV9" s="5"/>
      <c r="NYW9" s="81"/>
      <c r="NYX9" s="82"/>
      <c r="NYY9" s="5"/>
      <c r="NZB9" s="82"/>
      <c r="NZC9" s="5"/>
      <c r="NZF9" s="82"/>
      <c r="NZG9" s="5"/>
      <c r="NZH9" s="81"/>
      <c r="NZI9" s="82"/>
      <c r="NZJ9" s="5"/>
      <c r="NZM9" s="82"/>
      <c r="NZN9" s="5"/>
      <c r="NZQ9" s="82"/>
      <c r="NZR9" s="5"/>
      <c r="NZS9" s="81"/>
      <c r="NZT9" s="82"/>
      <c r="NZU9" s="5"/>
      <c r="NZX9" s="82"/>
      <c r="NZY9" s="5"/>
      <c r="OAB9" s="82"/>
      <c r="OAC9" s="5"/>
      <c r="OAD9" s="81"/>
      <c r="OAE9" s="82"/>
      <c r="OAF9" s="5"/>
      <c r="OAI9" s="82"/>
      <c r="OAJ9" s="5"/>
      <c r="OAM9" s="82"/>
      <c r="OAN9" s="5"/>
      <c r="OAO9" s="81"/>
      <c r="OAP9" s="82"/>
      <c r="OAQ9" s="5"/>
      <c r="OAT9" s="82"/>
      <c r="OAU9" s="5"/>
      <c r="OAX9" s="82"/>
      <c r="OAY9" s="5"/>
      <c r="OAZ9" s="81"/>
      <c r="OBA9" s="82"/>
      <c r="OBB9" s="5"/>
      <c r="OBE9" s="82"/>
      <c r="OBF9" s="5"/>
      <c r="OBI9" s="82"/>
      <c r="OBJ9" s="5"/>
      <c r="OBK9" s="81"/>
      <c r="OBL9" s="82"/>
      <c r="OBM9" s="5"/>
      <c r="OBP9" s="82"/>
      <c r="OBQ9" s="5"/>
      <c r="OBT9" s="82"/>
      <c r="OBU9" s="5"/>
      <c r="OBV9" s="81"/>
      <c r="OBW9" s="82"/>
      <c r="OBX9" s="5"/>
      <c r="OCA9" s="82"/>
      <c r="OCB9" s="5"/>
      <c r="OCE9" s="82"/>
      <c r="OCF9" s="5"/>
      <c r="OCG9" s="81"/>
      <c r="OCH9" s="82"/>
      <c r="OCI9" s="5"/>
      <c r="OCL9" s="82"/>
      <c r="OCM9" s="5"/>
      <c r="OCP9" s="82"/>
      <c r="OCQ9" s="5"/>
      <c r="OCR9" s="81"/>
      <c r="OCS9" s="82"/>
      <c r="OCT9" s="5"/>
      <c r="OCW9" s="82"/>
      <c r="OCX9" s="5"/>
      <c r="ODA9" s="82"/>
      <c r="ODB9" s="5"/>
      <c r="ODC9" s="81"/>
      <c r="ODD9" s="82"/>
      <c r="ODE9" s="5"/>
      <c r="ODH9" s="82"/>
      <c r="ODI9" s="5"/>
      <c r="ODL9" s="82"/>
      <c r="ODM9" s="5"/>
      <c r="ODN9" s="81"/>
      <c r="ODO9" s="82"/>
      <c r="ODP9" s="5"/>
      <c r="ODS9" s="82"/>
      <c r="ODT9" s="5"/>
      <c r="ODW9" s="82"/>
      <c r="ODX9" s="5"/>
      <c r="ODY9" s="81"/>
      <c r="ODZ9" s="82"/>
      <c r="OEA9" s="5"/>
      <c r="OED9" s="82"/>
      <c r="OEE9" s="5"/>
      <c r="OEH9" s="82"/>
      <c r="OEI9" s="5"/>
      <c r="OEJ9" s="81"/>
      <c r="OEK9" s="82"/>
      <c r="OEL9" s="5"/>
      <c r="OEO9" s="82"/>
      <c r="OEP9" s="5"/>
      <c r="OES9" s="82"/>
      <c r="OET9" s="5"/>
      <c r="OEU9" s="81"/>
      <c r="OEV9" s="82"/>
      <c r="OEW9" s="5"/>
      <c r="OEZ9" s="82"/>
      <c r="OFA9" s="5"/>
      <c r="OFD9" s="82"/>
      <c r="OFE9" s="5"/>
      <c r="OFF9" s="81"/>
      <c r="OFG9" s="82"/>
      <c r="OFH9" s="5"/>
      <c r="OFK9" s="82"/>
      <c r="OFL9" s="5"/>
      <c r="OFO9" s="82"/>
      <c r="OFP9" s="5"/>
      <c r="OFQ9" s="81"/>
      <c r="OFR9" s="82"/>
      <c r="OFS9" s="5"/>
      <c r="OFV9" s="82"/>
      <c r="OFW9" s="5"/>
      <c r="OFZ9" s="82"/>
      <c r="OGA9" s="5"/>
      <c r="OGB9" s="81"/>
      <c r="OGC9" s="82"/>
      <c r="OGD9" s="5"/>
      <c r="OGG9" s="82"/>
      <c r="OGH9" s="5"/>
      <c r="OGK9" s="82"/>
      <c r="OGL9" s="5"/>
      <c r="OGM9" s="81"/>
      <c r="OGN9" s="82"/>
      <c r="OGO9" s="5"/>
      <c r="OGR9" s="82"/>
      <c r="OGS9" s="5"/>
      <c r="OGV9" s="82"/>
      <c r="OGW9" s="5"/>
      <c r="OGX9" s="81"/>
      <c r="OGY9" s="82"/>
      <c r="OGZ9" s="5"/>
      <c r="OHC9" s="82"/>
      <c r="OHD9" s="5"/>
      <c r="OHG9" s="82"/>
      <c r="OHH9" s="5"/>
      <c r="OHI9" s="81"/>
      <c r="OHJ9" s="82"/>
      <c r="OHK9" s="5"/>
      <c r="OHN9" s="82"/>
      <c r="OHO9" s="5"/>
      <c r="OHR9" s="82"/>
      <c r="OHS9" s="5"/>
      <c r="OHT9" s="81"/>
      <c r="OHU9" s="82"/>
      <c r="OHV9" s="5"/>
      <c r="OHY9" s="82"/>
      <c r="OHZ9" s="5"/>
      <c r="OIC9" s="82"/>
      <c r="OID9" s="5"/>
      <c r="OIE9" s="81"/>
      <c r="OIF9" s="82"/>
      <c r="OIG9" s="5"/>
      <c r="OIJ9" s="82"/>
      <c r="OIK9" s="5"/>
      <c r="OIN9" s="82"/>
      <c r="OIO9" s="5"/>
      <c r="OIP9" s="81"/>
      <c r="OIQ9" s="82"/>
      <c r="OIR9" s="5"/>
      <c r="OIU9" s="82"/>
      <c r="OIV9" s="5"/>
      <c r="OIY9" s="82"/>
      <c r="OIZ9" s="5"/>
      <c r="OJA9" s="81"/>
      <c r="OJB9" s="82"/>
      <c r="OJC9" s="5"/>
      <c r="OJF9" s="82"/>
      <c r="OJG9" s="5"/>
      <c r="OJJ9" s="82"/>
      <c r="OJK9" s="5"/>
      <c r="OJL9" s="81"/>
      <c r="OJM9" s="82"/>
      <c r="OJN9" s="5"/>
      <c r="OJQ9" s="82"/>
      <c r="OJR9" s="5"/>
      <c r="OJU9" s="82"/>
      <c r="OJV9" s="5"/>
      <c r="OJW9" s="81"/>
      <c r="OJX9" s="82"/>
      <c r="OJY9" s="5"/>
      <c r="OKB9" s="82"/>
      <c r="OKC9" s="5"/>
      <c r="OKF9" s="82"/>
      <c r="OKG9" s="5"/>
      <c r="OKH9" s="81"/>
      <c r="OKI9" s="82"/>
      <c r="OKJ9" s="5"/>
      <c r="OKM9" s="82"/>
      <c r="OKN9" s="5"/>
      <c r="OKQ9" s="82"/>
      <c r="OKR9" s="5"/>
      <c r="OKS9" s="81"/>
      <c r="OKT9" s="82"/>
      <c r="OKU9" s="5"/>
      <c r="OKX9" s="82"/>
      <c r="OKY9" s="5"/>
      <c r="OLB9" s="82"/>
      <c r="OLC9" s="5"/>
      <c r="OLD9" s="81"/>
      <c r="OLE9" s="82"/>
      <c r="OLF9" s="5"/>
      <c r="OLI9" s="82"/>
      <c r="OLJ9" s="5"/>
      <c r="OLM9" s="82"/>
      <c r="OLN9" s="5"/>
      <c r="OLO9" s="81"/>
      <c r="OLP9" s="82"/>
      <c r="OLQ9" s="5"/>
      <c r="OLT9" s="82"/>
      <c r="OLU9" s="5"/>
      <c r="OLX9" s="82"/>
      <c r="OLY9" s="5"/>
      <c r="OLZ9" s="81"/>
      <c r="OMA9" s="82"/>
      <c r="OMB9" s="5"/>
      <c r="OME9" s="82"/>
      <c r="OMF9" s="5"/>
      <c r="OMI9" s="82"/>
      <c r="OMJ9" s="5"/>
      <c r="OMK9" s="81"/>
      <c r="OML9" s="82"/>
      <c r="OMM9" s="5"/>
      <c r="OMP9" s="82"/>
      <c r="OMQ9" s="5"/>
      <c r="OMT9" s="82"/>
      <c r="OMU9" s="5"/>
      <c r="OMV9" s="81"/>
      <c r="OMW9" s="82"/>
      <c r="OMX9" s="5"/>
      <c r="ONA9" s="82"/>
      <c r="ONB9" s="5"/>
      <c r="ONE9" s="82"/>
      <c r="ONF9" s="5"/>
      <c r="ONG9" s="81"/>
      <c r="ONH9" s="82"/>
      <c r="ONI9" s="5"/>
      <c r="ONL9" s="82"/>
      <c r="ONM9" s="5"/>
      <c r="ONP9" s="82"/>
      <c r="ONQ9" s="5"/>
      <c r="ONR9" s="81"/>
      <c r="ONS9" s="82"/>
      <c r="ONT9" s="5"/>
      <c r="ONW9" s="82"/>
      <c r="ONX9" s="5"/>
      <c r="OOA9" s="82"/>
      <c r="OOB9" s="5"/>
      <c r="OOC9" s="81"/>
      <c r="OOD9" s="82"/>
      <c r="OOE9" s="5"/>
      <c r="OOH9" s="82"/>
      <c r="OOI9" s="5"/>
      <c r="OOL9" s="82"/>
      <c r="OOM9" s="5"/>
      <c r="OON9" s="81"/>
      <c r="OOO9" s="82"/>
      <c r="OOP9" s="5"/>
      <c r="OOS9" s="82"/>
      <c r="OOT9" s="5"/>
      <c r="OOW9" s="82"/>
      <c r="OOX9" s="5"/>
      <c r="OOY9" s="81"/>
      <c r="OOZ9" s="82"/>
      <c r="OPA9" s="5"/>
      <c r="OPD9" s="82"/>
      <c r="OPE9" s="5"/>
      <c r="OPH9" s="82"/>
      <c r="OPI9" s="5"/>
      <c r="OPJ9" s="81"/>
      <c r="OPK9" s="82"/>
      <c r="OPL9" s="5"/>
      <c r="OPO9" s="82"/>
      <c r="OPP9" s="5"/>
      <c r="OPS9" s="82"/>
      <c r="OPT9" s="5"/>
      <c r="OPU9" s="81"/>
      <c r="OPV9" s="82"/>
      <c r="OPW9" s="5"/>
      <c r="OPZ9" s="82"/>
      <c r="OQA9" s="5"/>
      <c r="OQD9" s="82"/>
      <c r="OQE9" s="5"/>
      <c r="OQF9" s="81"/>
      <c r="OQG9" s="82"/>
      <c r="OQH9" s="5"/>
      <c r="OQK9" s="82"/>
      <c r="OQL9" s="5"/>
      <c r="OQO9" s="82"/>
      <c r="OQP9" s="5"/>
      <c r="OQQ9" s="81"/>
      <c r="OQR9" s="82"/>
      <c r="OQS9" s="5"/>
      <c r="OQV9" s="82"/>
      <c r="OQW9" s="5"/>
      <c r="OQZ9" s="82"/>
      <c r="ORA9" s="5"/>
      <c r="ORB9" s="81"/>
      <c r="ORC9" s="82"/>
      <c r="ORD9" s="5"/>
      <c r="ORG9" s="82"/>
      <c r="ORH9" s="5"/>
      <c r="ORK9" s="82"/>
      <c r="ORL9" s="5"/>
      <c r="ORM9" s="81"/>
      <c r="ORN9" s="82"/>
      <c r="ORO9" s="5"/>
      <c r="ORR9" s="82"/>
      <c r="ORS9" s="5"/>
      <c r="ORV9" s="82"/>
      <c r="ORW9" s="5"/>
      <c r="ORX9" s="81"/>
      <c r="ORY9" s="82"/>
      <c r="ORZ9" s="5"/>
      <c r="OSC9" s="82"/>
      <c r="OSD9" s="5"/>
      <c r="OSG9" s="82"/>
      <c r="OSH9" s="5"/>
      <c r="OSI9" s="81"/>
      <c r="OSJ9" s="82"/>
      <c r="OSK9" s="5"/>
      <c r="OSN9" s="82"/>
      <c r="OSO9" s="5"/>
      <c r="OSR9" s="82"/>
      <c r="OSS9" s="5"/>
      <c r="OST9" s="81"/>
      <c r="OSU9" s="82"/>
      <c r="OSV9" s="5"/>
      <c r="OSY9" s="82"/>
      <c r="OSZ9" s="5"/>
      <c r="OTC9" s="82"/>
      <c r="OTD9" s="5"/>
      <c r="OTE9" s="81"/>
      <c r="OTF9" s="82"/>
      <c r="OTG9" s="5"/>
      <c r="OTJ9" s="82"/>
      <c r="OTK9" s="5"/>
      <c r="OTN9" s="82"/>
      <c r="OTO9" s="5"/>
      <c r="OTP9" s="81"/>
      <c r="OTQ9" s="82"/>
      <c r="OTR9" s="5"/>
      <c r="OTU9" s="82"/>
      <c r="OTV9" s="5"/>
      <c r="OTY9" s="82"/>
      <c r="OTZ9" s="5"/>
      <c r="OUA9" s="81"/>
      <c r="OUB9" s="82"/>
      <c r="OUC9" s="5"/>
      <c r="OUF9" s="82"/>
      <c r="OUG9" s="5"/>
      <c r="OUJ9" s="82"/>
      <c r="OUK9" s="5"/>
      <c r="OUL9" s="81"/>
      <c r="OUM9" s="82"/>
      <c r="OUN9" s="5"/>
      <c r="OUQ9" s="82"/>
      <c r="OUR9" s="5"/>
      <c r="OUU9" s="82"/>
      <c r="OUV9" s="5"/>
      <c r="OUW9" s="81"/>
      <c r="OUX9" s="82"/>
      <c r="OUY9" s="5"/>
      <c r="OVB9" s="82"/>
      <c r="OVC9" s="5"/>
      <c r="OVF9" s="82"/>
      <c r="OVG9" s="5"/>
      <c r="OVH9" s="81"/>
      <c r="OVI9" s="82"/>
      <c r="OVJ9" s="5"/>
      <c r="OVM9" s="82"/>
      <c r="OVN9" s="5"/>
      <c r="OVQ9" s="82"/>
      <c r="OVR9" s="5"/>
      <c r="OVS9" s="81"/>
      <c r="OVT9" s="82"/>
      <c r="OVU9" s="5"/>
      <c r="OVX9" s="82"/>
      <c r="OVY9" s="5"/>
      <c r="OWB9" s="82"/>
      <c r="OWC9" s="5"/>
      <c r="OWD9" s="81"/>
      <c r="OWE9" s="82"/>
      <c r="OWF9" s="5"/>
      <c r="OWI9" s="82"/>
      <c r="OWJ9" s="5"/>
      <c r="OWM9" s="82"/>
      <c r="OWN9" s="5"/>
      <c r="OWO9" s="81"/>
      <c r="OWP9" s="82"/>
      <c r="OWQ9" s="5"/>
      <c r="OWT9" s="82"/>
      <c r="OWU9" s="5"/>
      <c r="OWX9" s="82"/>
      <c r="OWY9" s="5"/>
      <c r="OWZ9" s="81"/>
      <c r="OXA9" s="82"/>
      <c r="OXB9" s="5"/>
      <c r="OXE9" s="82"/>
      <c r="OXF9" s="5"/>
      <c r="OXI9" s="82"/>
      <c r="OXJ9" s="5"/>
      <c r="OXK9" s="81"/>
      <c r="OXL9" s="82"/>
      <c r="OXM9" s="5"/>
      <c r="OXP9" s="82"/>
      <c r="OXQ9" s="5"/>
      <c r="OXT9" s="82"/>
      <c r="OXU9" s="5"/>
      <c r="OXV9" s="81"/>
      <c r="OXW9" s="82"/>
      <c r="OXX9" s="5"/>
      <c r="OYA9" s="82"/>
      <c r="OYB9" s="5"/>
      <c r="OYE9" s="82"/>
      <c r="OYF9" s="5"/>
      <c r="OYG9" s="81"/>
      <c r="OYH9" s="82"/>
      <c r="OYI9" s="5"/>
      <c r="OYL9" s="82"/>
      <c r="OYM9" s="5"/>
      <c r="OYP9" s="82"/>
      <c r="OYQ9" s="5"/>
      <c r="OYR9" s="81"/>
      <c r="OYS9" s="82"/>
      <c r="OYT9" s="5"/>
      <c r="OYW9" s="82"/>
      <c r="OYX9" s="5"/>
      <c r="OZA9" s="82"/>
      <c r="OZB9" s="5"/>
      <c r="OZC9" s="81"/>
      <c r="OZD9" s="82"/>
      <c r="OZE9" s="5"/>
      <c r="OZH9" s="82"/>
      <c r="OZI9" s="5"/>
      <c r="OZL9" s="82"/>
      <c r="OZM9" s="5"/>
      <c r="OZN9" s="81"/>
      <c r="OZO9" s="82"/>
      <c r="OZP9" s="5"/>
      <c r="OZS9" s="82"/>
      <c r="OZT9" s="5"/>
      <c r="OZW9" s="82"/>
      <c r="OZX9" s="5"/>
      <c r="OZY9" s="81"/>
      <c r="OZZ9" s="82"/>
      <c r="PAA9" s="5"/>
      <c r="PAD9" s="82"/>
      <c r="PAE9" s="5"/>
      <c r="PAH9" s="82"/>
      <c r="PAI9" s="5"/>
      <c r="PAJ9" s="81"/>
      <c r="PAK9" s="82"/>
      <c r="PAL9" s="5"/>
      <c r="PAO9" s="82"/>
      <c r="PAP9" s="5"/>
      <c r="PAS9" s="82"/>
      <c r="PAT9" s="5"/>
      <c r="PAU9" s="81"/>
      <c r="PAV9" s="82"/>
      <c r="PAW9" s="5"/>
      <c r="PAZ9" s="82"/>
      <c r="PBA9" s="5"/>
      <c r="PBD9" s="82"/>
      <c r="PBE9" s="5"/>
      <c r="PBF9" s="81"/>
      <c r="PBG9" s="82"/>
      <c r="PBH9" s="5"/>
      <c r="PBK9" s="82"/>
      <c r="PBL9" s="5"/>
      <c r="PBO9" s="82"/>
      <c r="PBP9" s="5"/>
      <c r="PBQ9" s="81"/>
      <c r="PBR9" s="82"/>
      <c r="PBS9" s="5"/>
      <c r="PBV9" s="82"/>
      <c r="PBW9" s="5"/>
      <c r="PBZ9" s="82"/>
      <c r="PCA9" s="5"/>
      <c r="PCB9" s="81"/>
      <c r="PCC9" s="82"/>
      <c r="PCD9" s="5"/>
      <c r="PCG9" s="82"/>
      <c r="PCH9" s="5"/>
      <c r="PCK9" s="82"/>
      <c r="PCL9" s="5"/>
      <c r="PCM9" s="81"/>
      <c r="PCN9" s="82"/>
      <c r="PCO9" s="5"/>
      <c r="PCR9" s="82"/>
      <c r="PCS9" s="5"/>
      <c r="PCV9" s="82"/>
      <c r="PCW9" s="5"/>
      <c r="PCX9" s="81"/>
      <c r="PCY9" s="82"/>
      <c r="PCZ9" s="5"/>
      <c r="PDC9" s="82"/>
      <c r="PDD9" s="5"/>
      <c r="PDG9" s="82"/>
      <c r="PDH9" s="5"/>
      <c r="PDI9" s="81"/>
      <c r="PDJ9" s="82"/>
      <c r="PDK9" s="5"/>
      <c r="PDN9" s="82"/>
      <c r="PDO9" s="5"/>
      <c r="PDR9" s="82"/>
      <c r="PDS9" s="5"/>
      <c r="PDT9" s="81"/>
      <c r="PDU9" s="82"/>
      <c r="PDV9" s="5"/>
      <c r="PDY9" s="82"/>
      <c r="PDZ9" s="5"/>
      <c r="PEC9" s="82"/>
      <c r="PED9" s="5"/>
      <c r="PEE9" s="81"/>
      <c r="PEF9" s="82"/>
      <c r="PEG9" s="5"/>
      <c r="PEJ9" s="82"/>
      <c r="PEK9" s="5"/>
      <c r="PEN9" s="82"/>
      <c r="PEO9" s="5"/>
      <c r="PEP9" s="81"/>
      <c r="PEQ9" s="82"/>
      <c r="PER9" s="5"/>
      <c r="PEU9" s="82"/>
      <c r="PEV9" s="5"/>
      <c r="PEY9" s="82"/>
      <c r="PEZ9" s="5"/>
      <c r="PFA9" s="81"/>
      <c r="PFB9" s="82"/>
      <c r="PFC9" s="5"/>
      <c r="PFF9" s="82"/>
      <c r="PFG9" s="5"/>
      <c r="PFJ9" s="82"/>
      <c r="PFK9" s="5"/>
      <c r="PFL9" s="81"/>
      <c r="PFM9" s="82"/>
      <c r="PFN9" s="5"/>
      <c r="PFQ9" s="82"/>
      <c r="PFR9" s="5"/>
      <c r="PFU9" s="82"/>
      <c r="PFV9" s="5"/>
      <c r="PFW9" s="81"/>
      <c r="PFX9" s="82"/>
      <c r="PFY9" s="5"/>
      <c r="PGB9" s="82"/>
      <c r="PGC9" s="5"/>
      <c r="PGF9" s="82"/>
      <c r="PGG9" s="5"/>
      <c r="PGH9" s="81"/>
      <c r="PGI9" s="82"/>
      <c r="PGJ9" s="5"/>
      <c r="PGM9" s="82"/>
      <c r="PGN9" s="5"/>
      <c r="PGQ9" s="82"/>
      <c r="PGR9" s="5"/>
      <c r="PGS9" s="81"/>
      <c r="PGT9" s="82"/>
      <c r="PGU9" s="5"/>
      <c r="PGX9" s="82"/>
      <c r="PGY9" s="5"/>
      <c r="PHB9" s="82"/>
      <c r="PHC9" s="5"/>
      <c r="PHD9" s="81"/>
      <c r="PHE9" s="82"/>
      <c r="PHF9" s="5"/>
      <c r="PHI9" s="82"/>
      <c r="PHJ9" s="5"/>
      <c r="PHM9" s="82"/>
      <c r="PHN9" s="5"/>
      <c r="PHO9" s="81"/>
      <c r="PHP9" s="82"/>
      <c r="PHQ9" s="5"/>
      <c r="PHT9" s="82"/>
      <c r="PHU9" s="5"/>
      <c r="PHX9" s="82"/>
      <c r="PHY9" s="5"/>
      <c r="PHZ9" s="81"/>
      <c r="PIA9" s="82"/>
      <c r="PIB9" s="5"/>
      <c r="PIE9" s="82"/>
      <c r="PIF9" s="5"/>
      <c r="PII9" s="82"/>
      <c r="PIJ9" s="5"/>
      <c r="PIK9" s="81"/>
      <c r="PIL9" s="82"/>
      <c r="PIM9" s="5"/>
      <c r="PIP9" s="82"/>
      <c r="PIQ9" s="5"/>
      <c r="PIT9" s="82"/>
      <c r="PIU9" s="5"/>
      <c r="PIV9" s="81"/>
      <c r="PIW9" s="82"/>
      <c r="PIX9" s="5"/>
      <c r="PJA9" s="82"/>
      <c r="PJB9" s="5"/>
      <c r="PJE9" s="82"/>
      <c r="PJF9" s="5"/>
      <c r="PJG9" s="81"/>
      <c r="PJH9" s="82"/>
      <c r="PJI9" s="5"/>
      <c r="PJL9" s="82"/>
      <c r="PJM9" s="5"/>
      <c r="PJP9" s="82"/>
      <c r="PJQ9" s="5"/>
      <c r="PJR9" s="81"/>
      <c r="PJS9" s="82"/>
      <c r="PJT9" s="5"/>
      <c r="PJW9" s="82"/>
      <c r="PJX9" s="5"/>
      <c r="PKA9" s="82"/>
      <c r="PKB9" s="5"/>
      <c r="PKC9" s="81"/>
      <c r="PKD9" s="82"/>
      <c r="PKE9" s="5"/>
      <c r="PKH9" s="82"/>
      <c r="PKI9" s="5"/>
      <c r="PKL9" s="82"/>
      <c r="PKM9" s="5"/>
      <c r="PKN9" s="81"/>
      <c r="PKO9" s="82"/>
      <c r="PKP9" s="5"/>
      <c r="PKS9" s="82"/>
      <c r="PKT9" s="5"/>
      <c r="PKW9" s="82"/>
      <c r="PKX9" s="5"/>
      <c r="PKY9" s="81"/>
      <c r="PKZ9" s="82"/>
      <c r="PLA9" s="5"/>
      <c r="PLD9" s="82"/>
      <c r="PLE9" s="5"/>
      <c r="PLH9" s="82"/>
      <c r="PLI9" s="5"/>
      <c r="PLJ9" s="81"/>
      <c r="PLK9" s="82"/>
      <c r="PLL9" s="5"/>
      <c r="PLO9" s="82"/>
      <c r="PLP9" s="5"/>
      <c r="PLS9" s="82"/>
      <c r="PLT9" s="5"/>
      <c r="PLU9" s="81"/>
      <c r="PLV9" s="82"/>
      <c r="PLW9" s="5"/>
      <c r="PLZ9" s="82"/>
      <c r="PMA9" s="5"/>
      <c r="PMD9" s="82"/>
      <c r="PME9" s="5"/>
      <c r="PMF9" s="81"/>
      <c r="PMG9" s="82"/>
      <c r="PMH9" s="5"/>
      <c r="PMK9" s="82"/>
      <c r="PML9" s="5"/>
      <c r="PMO9" s="82"/>
      <c r="PMP9" s="5"/>
      <c r="PMQ9" s="81"/>
      <c r="PMR9" s="82"/>
      <c r="PMS9" s="5"/>
      <c r="PMV9" s="82"/>
      <c r="PMW9" s="5"/>
      <c r="PMZ9" s="82"/>
      <c r="PNA9" s="5"/>
      <c r="PNB9" s="81"/>
      <c r="PNC9" s="82"/>
      <c r="PND9" s="5"/>
      <c r="PNG9" s="82"/>
      <c r="PNH9" s="5"/>
      <c r="PNK9" s="82"/>
      <c r="PNL9" s="5"/>
      <c r="PNM9" s="81"/>
      <c r="PNN9" s="82"/>
      <c r="PNO9" s="5"/>
      <c r="PNR9" s="82"/>
      <c r="PNS9" s="5"/>
      <c r="PNV9" s="82"/>
      <c r="PNW9" s="5"/>
      <c r="PNX9" s="81"/>
      <c r="PNY9" s="82"/>
      <c r="PNZ9" s="5"/>
      <c r="POC9" s="82"/>
      <c r="POD9" s="5"/>
      <c r="POG9" s="82"/>
      <c r="POH9" s="5"/>
      <c r="POI9" s="81"/>
      <c r="POJ9" s="82"/>
      <c r="POK9" s="5"/>
      <c r="PON9" s="82"/>
      <c r="POO9" s="5"/>
      <c r="POR9" s="82"/>
      <c r="POS9" s="5"/>
      <c r="POT9" s="81"/>
      <c r="POU9" s="82"/>
      <c r="POV9" s="5"/>
      <c r="POY9" s="82"/>
      <c r="POZ9" s="5"/>
      <c r="PPC9" s="82"/>
      <c r="PPD9" s="5"/>
      <c r="PPE9" s="81"/>
      <c r="PPF9" s="82"/>
      <c r="PPG9" s="5"/>
      <c r="PPJ9" s="82"/>
      <c r="PPK9" s="5"/>
      <c r="PPN9" s="82"/>
      <c r="PPO9" s="5"/>
      <c r="PPP9" s="81"/>
      <c r="PPQ9" s="82"/>
      <c r="PPR9" s="5"/>
      <c r="PPU9" s="82"/>
      <c r="PPV9" s="5"/>
      <c r="PPY9" s="82"/>
      <c r="PPZ9" s="5"/>
      <c r="PQA9" s="81"/>
      <c r="PQB9" s="82"/>
      <c r="PQC9" s="5"/>
      <c r="PQF9" s="82"/>
      <c r="PQG9" s="5"/>
      <c r="PQJ9" s="82"/>
      <c r="PQK9" s="5"/>
      <c r="PQL9" s="81"/>
      <c r="PQM9" s="82"/>
      <c r="PQN9" s="5"/>
      <c r="PQQ9" s="82"/>
      <c r="PQR9" s="5"/>
      <c r="PQU9" s="82"/>
      <c r="PQV9" s="5"/>
      <c r="PQW9" s="81"/>
      <c r="PQX9" s="82"/>
      <c r="PQY9" s="5"/>
      <c r="PRB9" s="82"/>
      <c r="PRC9" s="5"/>
      <c r="PRF9" s="82"/>
      <c r="PRG9" s="5"/>
      <c r="PRH9" s="81"/>
      <c r="PRI9" s="82"/>
      <c r="PRJ9" s="5"/>
      <c r="PRM9" s="82"/>
      <c r="PRN9" s="5"/>
      <c r="PRQ9" s="82"/>
      <c r="PRR9" s="5"/>
      <c r="PRS9" s="81"/>
      <c r="PRT9" s="82"/>
      <c r="PRU9" s="5"/>
      <c r="PRX9" s="82"/>
      <c r="PRY9" s="5"/>
      <c r="PSB9" s="82"/>
      <c r="PSC9" s="5"/>
      <c r="PSD9" s="81"/>
      <c r="PSE9" s="82"/>
      <c r="PSF9" s="5"/>
      <c r="PSI9" s="82"/>
      <c r="PSJ9" s="5"/>
      <c r="PSM9" s="82"/>
      <c r="PSN9" s="5"/>
      <c r="PSO9" s="81"/>
      <c r="PSP9" s="82"/>
      <c r="PSQ9" s="5"/>
      <c r="PST9" s="82"/>
      <c r="PSU9" s="5"/>
      <c r="PSX9" s="82"/>
      <c r="PSY9" s="5"/>
      <c r="PSZ9" s="81"/>
      <c r="PTA9" s="82"/>
      <c r="PTB9" s="5"/>
      <c r="PTE9" s="82"/>
      <c r="PTF9" s="5"/>
      <c r="PTI9" s="82"/>
      <c r="PTJ9" s="5"/>
      <c r="PTK9" s="81"/>
      <c r="PTL9" s="82"/>
      <c r="PTM9" s="5"/>
      <c r="PTP9" s="82"/>
      <c r="PTQ9" s="5"/>
      <c r="PTT9" s="82"/>
      <c r="PTU9" s="5"/>
      <c r="PTV9" s="81"/>
      <c r="PTW9" s="82"/>
      <c r="PTX9" s="5"/>
      <c r="PUA9" s="82"/>
      <c r="PUB9" s="5"/>
      <c r="PUE9" s="82"/>
      <c r="PUF9" s="5"/>
      <c r="PUG9" s="81"/>
      <c r="PUH9" s="82"/>
      <c r="PUI9" s="5"/>
      <c r="PUL9" s="82"/>
      <c r="PUM9" s="5"/>
      <c r="PUP9" s="82"/>
      <c r="PUQ9" s="5"/>
      <c r="PUR9" s="81"/>
      <c r="PUS9" s="82"/>
      <c r="PUT9" s="5"/>
      <c r="PUW9" s="82"/>
      <c r="PUX9" s="5"/>
      <c r="PVA9" s="82"/>
      <c r="PVB9" s="5"/>
      <c r="PVC9" s="81"/>
      <c r="PVD9" s="82"/>
      <c r="PVE9" s="5"/>
      <c r="PVH9" s="82"/>
      <c r="PVI9" s="5"/>
      <c r="PVL9" s="82"/>
      <c r="PVM9" s="5"/>
      <c r="PVN9" s="81"/>
      <c r="PVO9" s="82"/>
      <c r="PVP9" s="5"/>
      <c r="PVS9" s="82"/>
      <c r="PVT9" s="5"/>
      <c r="PVW9" s="82"/>
      <c r="PVX9" s="5"/>
      <c r="PVY9" s="81"/>
      <c r="PVZ9" s="82"/>
      <c r="PWA9" s="5"/>
      <c r="PWD9" s="82"/>
      <c r="PWE9" s="5"/>
      <c r="PWH9" s="82"/>
      <c r="PWI9" s="5"/>
      <c r="PWJ9" s="81"/>
      <c r="PWK9" s="82"/>
      <c r="PWL9" s="5"/>
      <c r="PWO9" s="82"/>
      <c r="PWP9" s="5"/>
      <c r="PWS9" s="82"/>
      <c r="PWT9" s="5"/>
      <c r="PWU9" s="81"/>
      <c r="PWV9" s="82"/>
      <c r="PWW9" s="5"/>
      <c r="PWZ9" s="82"/>
      <c r="PXA9" s="5"/>
      <c r="PXD9" s="82"/>
      <c r="PXE9" s="5"/>
      <c r="PXF9" s="81"/>
      <c r="PXG9" s="82"/>
      <c r="PXH9" s="5"/>
      <c r="PXK9" s="82"/>
      <c r="PXL9" s="5"/>
      <c r="PXO9" s="82"/>
      <c r="PXP9" s="5"/>
      <c r="PXQ9" s="81"/>
      <c r="PXR9" s="82"/>
      <c r="PXS9" s="5"/>
      <c r="PXV9" s="82"/>
      <c r="PXW9" s="5"/>
      <c r="PXZ9" s="82"/>
      <c r="PYA9" s="5"/>
      <c r="PYB9" s="81"/>
      <c r="PYC9" s="82"/>
      <c r="PYD9" s="5"/>
      <c r="PYG9" s="82"/>
      <c r="PYH9" s="5"/>
      <c r="PYK9" s="82"/>
      <c r="PYL9" s="5"/>
      <c r="PYM9" s="81"/>
      <c r="PYN9" s="82"/>
      <c r="PYO9" s="5"/>
      <c r="PYR9" s="82"/>
      <c r="PYS9" s="5"/>
      <c r="PYV9" s="82"/>
      <c r="PYW9" s="5"/>
      <c r="PYX9" s="81"/>
      <c r="PYY9" s="82"/>
      <c r="PYZ9" s="5"/>
      <c r="PZC9" s="82"/>
      <c r="PZD9" s="5"/>
      <c r="PZG9" s="82"/>
      <c r="PZH9" s="5"/>
      <c r="PZI9" s="81"/>
      <c r="PZJ9" s="82"/>
      <c r="PZK9" s="5"/>
      <c r="PZN9" s="82"/>
      <c r="PZO9" s="5"/>
      <c r="PZR9" s="82"/>
      <c r="PZS9" s="5"/>
      <c r="PZT9" s="81"/>
      <c r="PZU9" s="82"/>
      <c r="PZV9" s="5"/>
      <c r="PZY9" s="82"/>
      <c r="PZZ9" s="5"/>
      <c r="QAC9" s="82"/>
      <c r="QAD9" s="5"/>
      <c r="QAE9" s="81"/>
      <c r="QAF9" s="82"/>
      <c r="QAG9" s="5"/>
      <c r="QAJ9" s="82"/>
      <c r="QAK9" s="5"/>
      <c r="QAN9" s="82"/>
      <c r="QAO9" s="5"/>
      <c r="QAP9" s="81"/>
      <c r="QAQ9" s="82"/>
      <c r="QAR9" s="5"/>
      <c r="QAU9" s="82"/>
      <c r="QAV9" s="5"/>
      <c r="QAY9" s="82"/>
      <c r="QAZ9" s="5"/>
      <c r="QBA9" s="81"/>
      <c r="QBB9" s="82"/>
      <c r="QBC9" s="5"/>
      <c r="QBF9" s="82"/>
      <c r="QBG9" s="5"/>
      <c r="QBJ9" s="82"/>
      <c r="QBK9" s="5"/>
      <c r="QBL9" s="81"/>
      <c r="QBM9" s="82"/>
      <c r="QBN9" s="5"/>
      <c r="QBQ9" s="82"/>
      <c r="QBR9" s="5"/>
      <c r="QBU9" s="82"/>
      <c r="QBV9" s="5"/>
      <c r="QBW9" s="81"/>
      <c r="QBX9" s="82"/>
      <c r="QBY9" s="5"/>
      <c r="QCB9" s="82"/>
      <c r="QCC9" s="5"/>
      <c r="QCF9" s="82"/>
      <c r="QCG9" s="5"/>
      <c r="QCH9" s="81"/>
      <c r="QCI9" s="82"/>
      <c r="QCJ9" s="5"/>
      <c r="QCM9" s="82"/>
      <c r="QCN9" s="5"/>
      <c r="QCQ9" s="82"/>
      <c r="QCR9" s="5"/>
      <c r="QCS9" s="81"/>
      <c r="QCT9" s="82"/>
      <c r="QCU9" s="5"/>
      <c r="QCX9" s="82"/>
      <c r="QCY9" s="5"/>
      <c r="QDB9" s="82"/>
      <c r="QDC9" s="5"/>
      <c r="QDD9" s="81"/>
      <c r="QDE9" s="82"/>
      <c r="QDF9" s="5"/>
      <c r="QDI9" s="82"/>
      <c r="QDJ9" s="5"/>
      <c r="QDM9" s="82"/>
      <c r="QDN9" s="5"/>
      <c r="QDO9" s="81"/>
      <c r="QDP9" s="82"/>
      <c r="QDQ9" s="5"/>
      <c r="QDT9" s="82"/>
      <c r="QDU9" s="5"/>
      <c r="QDX9" s="82"/>
      <c r="QDY9" s="5"/>
      <c r="QDZ9" s="81"/>
      <c r="QEA9" s="82"/>
      <c r="QEB9" s="5"/>
      <c r="QEE9" s="82"/>
      <c r="QEF9" s="5"/>
      <c r="QEI9" s="82"/>
      <c r="QEJ9" s="5"/>
      <c r="QEK9" s="81"/>
      <c r="QEL9" s="82"/>
      <c r="QEM9" s="5"/>
      <c r="QEP9" s="82"/>
      <c r="QEQ9" s="5"/>
      <c r="QET9" s="82"/>
      <c r="QEU9" s="5"/>
      <c r="QEV9" s="81"/>
      <c r="QEW9" s="82"/>
      <c r="QEX9" s="5"/>
      <c r="QFA9" s="82"/>
      <c r="QFB9" s="5"/>
      <c r="QFE9" s="82"/>
      <c r="QFF9" s="5"/>
      <c r="QFG9" s="81"/>
      <c r="QFH9" s="82"/>
      <c r="QFI9" s="5"/>
      <c r="QFL9" s="82"/>
      <c r="QFM9" s="5"/>
      <c r="QFP9" s="82"/>
      <c r="QFQ9" s="5"/>
      <c r="QFR9" s="81"/>
      <c r="QFS9" s="82"/>
      <c r="QFT9" s="5"/>
      <c r="QFW9" s="82"/>
      <c r="QFX9" s="5"/>
      <c r="QGA9" s="82"/>
      <c r="QGB9" s="5"/>
      <c r="QGC9" s="81"/>
      <c r="QGD9" s="82"/>
      <c r="QGE9" s="5"/>
      <c r="QGH9" s="82"/>
      <c r="QGI9" s="5"/>
      <c r="QGL9" s="82"/>
      <c r="QGM9" s="5"/>
      <c r="QGN9" s="81"/>
      <c r="QGO9" s="82"/>
      <c r="QGP9" s="5"/>
      <c r="QGS9" s="82"/>
      <c r="QGT9" s="5"/>
      <c r="QGW9" s="82"/>
      <c r="QGX9" s="5"/>
      <c r="QGY9" s="81"/>
      <c r="QGZ9" s="82"/>
      <c r="QHA9" s="5"/>
      <c r="QHD9" s="82"/>
      <c r="QHE9" s="5"/>
      <c r="QHH9" s="82"/>
      <c r="QHI9" s="5"/>
      <c r="QHJ9" s="81"/>
      <c r="QHK9" s="82"/>
      <c r="QHL9" s="5"/>
      <c r="QHO9" s="82"/>
      <c r="QHP9" s="5"/>
      <c r="QHS9" s="82"/>
      <c r="QHT9" s="5"/>
      <c r="QHU9" s="81"/>
      <c r="QHV9" s="82"/>
      <c r="QHW9" s="5"/>
      <c r="QHZ9" s="82"/>
      <c r="QIA9" s="5"/>
      <c r="QID9" s="82"/>
      <c r="QIE9" s="5"/>
      <c r="QIF9" s="81"/>
      <c r="QIG9" s="82"/>
      <c r="QIH9" s="5"/>
      <c r="QIK9" s="82"/>
      <c r="QIL9" s="5"/>
      <c r="QIO9" s="82"/>
      <c r="QIP9" s="5"/>
      <c r="QIQ9" s="81"/>
      <c r="QIR9" s="82"/>
      <c r="QIS9" s="5"/>
      <c r="QIV9" s="82"/>
      <c r="QIW9" s="5"/>
      <c r="QIZ9" s="82"/>
      <c r="QJA9" s="5"/>
      <c r="QJB9" s="81"/>
      <c r="QJC9" s="82"/>
      <c r="QJD9" s="5"/>
      <c r="QJG9" s="82"/>
      <c r="QJH9" s="5"/>
      <c r="QJK9" s="82"/>
      <c r="QJL9" s="5"/>
      <c r="QJM9" s="81"/>
      <c r="QJN9" s="82"/>
      <c r="QJO9" s="5"/>
      <c r="QJR9" s="82"/>
      <c r="QJS9" s="5"/>
      <c r="QJV9" s="82"/>
      <c r="QJW9" s="5"/>
      <c r="QJX9" s="81"/>
      <c r="QJY9" s="82"/>
      <c r="QJZ9" s="5"/>
      <c r="QKC9" s="82"/>
      <c r="QKD9" s="5"/>
      <c r="QKG9" s="82"/>
      <c r="QKH9" s="5"/>
      <c r="QKI9" s="81"/>
      <c r="QKJ9" s="82"/>
      <c r="QKK9" s="5"/>
      <c r="QKN9" s="82"/>
      <c r="QKO9" s="5"/>
      <c r="QKR9" s="82"/>
      <c r="QKS9" s="5"/>
      <c r="QKT9" s="81"/>
      <c r="QKU9" s="82"/>
      <c r="QKV9" s="5"/>
      <c r="QKY9" s="82"/>
      <c r="QKZ9" s="5"/>
      <c r="QLC9" s="82"/>
      <c r="QLD9" s="5"/>
      <c r="QLE9" s="81"/>
      <c r="QLF9" s="82"/>
      <c r="QLG9" s="5"/>
      <c r="QLJ9" s="82"/>
      <c r="QLK9" s="5"/>
      <c r="QLN9" s="82"/>
      <c r="QLO9" s="5"/>
      <c r="QLP9" s="81"/>
      <c r="QLQ9" s="82"/>
      <c r="QLR9" s="5"/>
      <c r="QLU9" s="82"/>
      <c r="QLV9" s="5"/>
      <c r="QLY9" s="82"/>
      <c r="QLZ9" s="5"/>
      <c r="QMA9" s="81"/>
      <c r="QMB9" s="82"/>
      <c r="QMC9" s="5"/>
      <c r="QMF9" s="82"/>
      <c r="QMG9" s="5"/>
      <c r="QMJ9" s="82"/>
      <c r="QMK9" s="5"/>
      <c r="QML9" s="81"/>
      <c r="QMM9" s="82"/>
      <c r="QMN9" s="5"/>
      <c r="QMQ9" s="82"/>
      <c r="QMR9" s="5"/>
      <c r="QMU9" s="82"/>
      <c r="QMV9" s="5"/>
      <c r="QMW9" s="81"/>
      <c r="QMX9" s="82"/>
      <c r="QMY9" s="5"/>
      <c r="QNB9" s="82"/>
      <c r="QNC9" s="5"/>
      <c r="QNF9" s="82"/>
      <c r="QNG9" s="5"/>
      <c r="QNH9" s="81"/>
      <c r="QNI9" s="82"/>
      <c r="QNJ9" s="5"/>
      <c r="QNM9" s="82"/>
      <c r="QNN9" s="5"/>
      <c r="QNQ9" s="82"/>
      <c r="QNR9" s="5"/>
      <c r="QNS9" s="81"/>
      <c r="QNT9" s="82"/>
      <c r="QNU9" s="5"/>
      <c r="QNX9" s="82"/>
      <c r="QNY9" s="5"/>
      <c r="QOB9" s="82"/>
      <c r="QOC9" s="5"/>
      <c r="QOD9" s="81"/>
      <c r="QOE9" s="82"/>
      <c r="QOF9" s="5"/>
      <c r="QOI9" s="82"/>
      <c r="QOJ9" s="5"/>
      <c r="QOM9" s="82"/>
      <c r="QON9" s="5"/>
      <c r="QOO9" s="81"/>
      <c r="QOP9" s="82"/>
      <c r="QOQ9" s="5"/>
      <c r="QOT9" s="82"/>
      <c r="QOU9" s="5"/>
      <c r="QOX9" s="82"/>
      <c r="QOY9" s="5"/>
      <c r="QOZ9" s="81"/>
      <c r="QPA9" s="82"/>
      <c r="QPB9" s="5"/>
      <c r="QPE9" s="82"/>
      <c r="QPF9" s="5"/>
      <c r="QPI9" s="82"/>
      <c r="QPJ9" s="5"/>
      <c r="QPK9" s="81"/>
      <c r="QPL9" s="82"/>
      <c r="QPM9" s="5"/>
      <c r="QPP9" s="82"/>
      <c r="QPQ9" s="5"/>
      <c r="QPT9" s="82"/>
      <c r="QPU9" s="5"/>
      <c r="QPV9" s="81"/>
      <c r="QPW9" s="82"/>
      <c r="QPX9" s="5"/>
      <c r="QQA9" s="82"/>
      <c r="QQB9" s="5"/>
      <c r="QQE9" s="82"/>
      <c r="QQF9" s="5"/>
      <c r="QQG9" s="81"/>
      <c r="QQH9" s="82"/>
      <c r="QQI9" s="5"/>
      <c r="QQL9" s="82"/>
      <c r="QQM9" s="5"/>
      <c r="QQP9" s="82"/>
      <c r="QQQ9" s="5"/>
      <c r="QQR9" s="81"/>
      <c r="QQS9" s="82"/>
      <c r="QQT9" s="5"/>
      <c r="QQW9" s="82"/>
      <c r="QQX9" s="5"/>
      <c r="QRA9" s="82"/>
      <c r="QRB9" s="5"/>
      <c r="QRC9" s="81"/>
      <c r="QRD9" s="82"/>
      <c r="QRE9" s="5"/>
      <c r="QRH9" s="82"/>
      <c r="QRI9" s="5"/>
      <c r="QRL9" s="82"/>
      <c r="QRM9" s="5"/>
      <c r="QRN9" s="81"/>
      <c r="QRO9" s="82"/>
      <c r="QRP9" s="5"/>
      <c r="QRS9" s="82"/>
      <c r="QRT9" s="5"/>
      <c r="QRW9" s="82"/>
      <c r="QRX9" s="5"/>
      <c r="QRY9" s="81"/>
      <c r="QRZ9" s="82"/>
      <c r="QSA9" s="5"/>
      <c r="QSD9" s="82"/>
      <c r="QSE9" s="5"/>
      <c r="QSH9" s="82"/>
      <c r="QSI9" s="5"/>
      <c r="QSJ9" s="81"/>
      <c r="QSK9" s="82"/>
      <c r="QSL9" s="5"/>
      <c r="QSO9" s="82"/>
      <c r="QSP9" s="5"/>
      <c r="QSS9" s="82"/>
      <c r="QST9" s="5"/>
      <c r="QSU9" s="81"/>
      <c r="QSV9" s="82"/>
      <c r="QSW9" s="5"/>
      <c r="QSZ9" s="82"/>
      <c r="QTA9" s="5"/>
      <c r="QTD9" s="82"/>
      <c r="QTE9" s="5"/>
      <c r="QTF9" s="81"/>
      <c r="QTG9" s="82"/>
      <c r="QTH9" s="5"/>
      <c r="QTK9" s="82"/>
      <c r="QTL9" s="5"/>
      <c r="QTO9" s="82"/>
      <c r="QTP9" s="5"/>
      <c r="QTQ9" s="81"/>
      <c r="QTR9" s="82"/>
      <c r="QTS9" s="5"/>
      <c r="QTV9" s="82"/>
      <c r="QTW9" s="5"/>
      <c r="QTZ9" s="82"/>
      <c r="QUA9" s="5"/>
      <c r="QUB9" s="81"/>
      <c r="QUC9" s="82"/>
      <c r="QUD9" s="5"/>
      <c r="QUG9" s="82"/>
      <c r="QUH9" s="5"/>
      <c r="QUK9" s="82"/>
      <c r="QUL9" s="5"/>
      <c r="QUM9" s="81"/>
      <c r="QUN9" s="82"/>
      <c r="QUO9" s="5"/>
      <c r="QUR9" s="82"/>
      <c r="QUS9" s="5"/>
      <c r="QUV9" s="82"/>
      <c r="QUW9" s="5"/>
      <c r="QUX9" s="81"/>
      <c r="QUY9" s="82"/>
      <c r="QUZ9" s="5"/>
      <c r="QVC9" s="82"/>
      <c r="QVD9" s="5"/>
      <c r="QVG9" s="82"/>
      <c r="QVH9" s="5"/>
      <c r="QVI9" s="81"/>
      <c r="QVJ9" s="82"/>
      <c r="QVK9" s="5"/>
      <c r="QVN9" s="82"/>
      <c r="QVO9" s="5"/>
      <c r="QVR9" s="82"/>
      <c r="QVS9" s="5"/>
      <c r="QVT9" s="81"/>
      <c r="QVU9" s="82"/>
      <c r="QVV9" s="5"/>
      <c r="QVY9" s="82"/>
      <c r="QVZ9" s="5"/>
      <c r="QWC9" s="82"/>
      <c r="QWD9" s="5"/>
      <c r="QWE9" s="81"/>
      <c r="QWF9" s="82"/>
      <c r="QWG9" s="5"/>
      <c r="QWJ9" s="82"/>
      <c r="QWK9" s="5"/>
      <c r="QWN9" s="82"/>
      <c r="QWO9" s="5"/>
      <c r="QWP9" s="81"/>
      <c r="QWQ9" s="82"/>
      <c r="QWR9" s="5"/>
      <c r="QWU9" s="82"/>
      <c r="QWV9" s="5"/>
      <c r="QWY9" s="82"/>
      <c r="QWZ9" s="5"/>
      <c r="QXA9" s="81"/>
      <c r="QXB9" s="82"/>
      <c r="QXC9" s="5"/>
      <c r="QXF9" s="82"/>
      <c r="QXG9" s="5"/>
      <c r="QXJ9" s="82"/>
      <c r="QXK9" s="5"/>
      <c r="QXL9" s="81"/>
      <c r="QXM9" s="82"/>
      <c r="QXN9" s="5"/>
      <c r="QXQ9" s="82"/>
      <c r="QXR9" s="5"/>
      <c r="QXU9" s="82"/>
      <c r="QXV9" s="5"/>
      <c r="QXW9" s="81"/>
      <c r="QXX9" s="82"/>
      <c r="QXY9" s="5"/>
      <c r="QYB9" s="82"/>
      <c r="QYC9" s="5"/>
      <c r="QYF9" s="82"/>
      <c r="QYG9" s="5"/>
      <c r="QYH9" s="81"/>
      <c r="QYI9" s="82"/>
      <c r="QYJ9" s="5"/>
      <c r="QYM9" s="82"/>
      <c r="QYN9" s="5"/>
      <c r="QYQ9" s="82"/>
      <c r="QYR9" s="5"/>
      <c r="QYS9" s="81"/>
      <c r="QYT9" s="82"/>
      <c r="QYU9" s="5"/>
      <c r="QYX9" s="82"/>
      <c r="QYY9" s="5"/>
      <c r="QZB9" s="82"/>
      <c r="QZC9" s="5"/>
      <c r="QZD9" s="81"/>
      <c r="QZE9" s="82"/>
      <c r="QZF9" s="5"/>
      <c r="QZI9" s="82"/>
      <c r="QZJ9" s="5"/>
      <c r="QZM9" s="82"/>
      <c r="QZN9" s="5"/>
      <c r="QZO9" s="81"/>
      <c r="QZP9" s="82"/>
      <c r="QZQ9" s="5"/>
      <c r="QZT9" s="82"/>
      <c r="QZU9" s="5"/>
      <c r="QZX9" s="82"/>
      <c r="QZY9" s="5"/>
      <c r="QZZ9" s="81"/>
      <c r="RAA9" s="82"/>
      <c r="RAB9" s="5"/>
      <c r="RAE9" s="82"/>
      <c r="RAF9" s="5"/>
      <c r="RAI9" s="82"/>
      <c r="RAJ9" s="5"/>
      <c r="RAK9" s="81"/>
      <c r="RAL9" s="82"/>
      <c r="RAM9" s="5"/>
      <c r="RAP9" s="82"/>
      <c r="RAQ9" s="5"/>
      <c r="RAT9" s="82"/>
      <c r="RAU9" s="5"/>
      <c r="RAV9" s="81"/>
      <c r="RAW9" s="82"/>
      <c r="RAX9" s="5"/>
      <c r="RBA9" s="82"/>
      <c r="RBB9" s="5"/>
      <c r="RBE9" s="82"/>
      <c r="RBF9" s="5"/>
      <c r="RBG9" s="81"/>
      <c r="RBH9" s="82"/>
      <c r="RBI9" s="5"/>
      <c r="RBL9" s="82"/>
      <c r="RBM9" s="5"/>
      <c r="RBP9" s="82"/>
      <c r="RBQ9" s="5"/>
      <c r="RBR9" s="81"/>
      <c r="RBS9" s="82"/>
      <c r="RBT9" s="5"/>
      <c r="RBW9" s="82"/>
      <c r="RBX9" s="5"/>
      <c r="RCA9" s="82"/>
      <c r="RCB9" s="5"/>
      <c r="RCC9" s="81"/>
      <c r="RCD9" s="82"/>
      <c r="RCE9" s="5"/>
      <c r="RCH9" s="82"/>
      <c r="RCI9" s="5"/>
      <c r="RCL9" s="82"/>
      <c r="RCM9" s="5"/>
      <c r="RCN9" s="81"/>
      <c r="RCO9" s="82"/>
      <c r="RCP9" s="5"/>
      <c r="RCS9" s="82"/>
      <c r="RCT9" s="5"/>
      <c r="RCW9" s="82"/>
      <c r="RCX9" s="5"/>
      <c r="RCY9" s="81"/>
      <c r="RCZ9" s="82"/>
      <c r="RDA9" s="5"/>
      <c r="RDD9" s="82"/>
      <c r="RDE9" s="5"/>
      <c r="RDH9" s="82"/>
      <c r="RDI9" s="5"/>
      <c r="RDJ9" s="81"/>
      <c r="RDK9" s="82"/>
      <c r="RDL9" s="5"/>
      <c r="RDO9" s="82"/>
      <c r="RDP9" s="5"/>
      <c r="RDS9" s="82"/>
      <c r="RDT9" s="5"/>
      <c r="RDU9" s="81"/>
      <c r="RDV9" s="82"/>
      <c r="RDW9" s="5"/>
      <c r="RDZ9" s="82"/>
      <c r="REA9" s="5"/>
      <c r="RED9" s="82"/>
      <c r="REE9" s="5"/>
      <c r="REF9" s="81"/>
      <c r="REG9" s="82"/>
      <c r="REH9" s="5"/>
      <c r="REK9" s="82"/>
      <c r="REL9" s="5"/>
      <c r="REO9" s="82"/>
      <c r="REP9" s="5"/>
      <c r="REQ9" s="81"/>
      <c r="RER9" s="82"/>
      <c r="RES9" s="5"/>
      <c r="REV9" s="82"/>
      <c r="REW9" s="5"/>
      <c r="REZ9" s="82"/>
      <c r="RFA9" s="5"/>
      <c r="RFB9" s="81"/>
      <c r="RFC9" s="82"/>
      <c r="RFD9" s="5"/>
      <c r="RFG9" s="82"/>
      <c r="RFH9" s="5"/>
      <c r="RFK9" s="82"/>
      <c r="RFL9" s="5"/>
      <c r="RFM9" s="81"/>
      <c r="RFN9" s="82"/>
      <c r="RFO9" s="5"/>
      <c r="RFR9" s="82"/>
      <c r="RFS9" s="5"/>
      <c r="RFV9" s="82"/>
      <c r="RFW9" s="5"/>
      <c r="RFX9" s="81"/>
      <c r="RFY9" s="82"/>
      <c r="RFZ9" s="5"/>
      <c r="RGC9" s="82"/>
      <c r="RGD9" s="5"/>
      <c r="RGG9" s="82"/>
      <c r="RGH9" s="5"/>
      <c r="RGI9" s="81"/>
      <c r="RGJ9" s="82"/>
      <c r="RGK9" s="5"/>
      <c r="RGN9" s="82"/>
      <c r="RGO9" s="5"/>
      <c r="RGR9" s="82"/>
      <c r="RGS9" s="5"/>
      <c r="RGT9" s="81"/>
      <c r="RGU9" s="82"/>
      <c r="RGV9" s="5"/>
      <c r="RGY9" s="82"/>
      <c r="RGZ9" s="5"/>
      <c r="RHC9" s="82"/>
      <c r="RHD9" s="5"/>
      <c r="RHE9" s="81"/>
      <c r="RHF9" s="82"/>
      <c r="RHG9" s="5"/>
      <c r="RHJ9" s="82"/>
      <c r="RHK9" s="5"/>
      <c r="RHN9" s="82"/>
      <c r="RHO9" s="5"/>
      <c r="RHP9" s="81"/>
      <c r="RHQ9" s="82"/>
      <c r="RHR9" s="5"/>
      <c r="RHU9" s="82"/>
      <c r="RHV9" s="5"/>
      <c r="RHY9" s="82"/>
      <c r="RHZ9" s="5"/>
      <c r="RIA9" s="81"/>
      <c r="RIB9" s="82"/>
      <c r="RIC9" s="5"/>
      <c r="RIF9" s="82"/>
      <c r="RIG9" s="5"/>
      <c r="RIJ9" s="82"/>
      <c r="RIK9" s="5"/>
      <c r="RIL9" s="81"/>
      <c r="RIM9" s="82"/>
      <c r="RIN9" s="5"/>
      <c r="RIQ9" s="82"/>
      <c r="RIR9" s="5"/>
      <c r="RIU9" s="82"/>
      <c r="RIV9" s="5"/>
      <c r="RIW9" s="81"/>
      <c r="RIX9" s="82"/>
      <c r="RIY9" s="5"/>
      <c r="RJB9" s="82"/>
      <c r="RJC9" s="5"/>
      <c r="RJF9" s="82"/>
      <c r="RJG9" s="5"/>
      <c r="RJH9" s="81"/>
      <c r="RJI9" s="82"/>
      <c r="RJJ9" s="5"/>
      <c r="RJM9" s="82"/>
      <c r="RJN9" s="5"/>
      <c r="RJQ9" s="82"/>
      <c r="RJR9" s="5"/>
      <c r="RJS9" s="81"/>
      <c r="RJT9" s="82"/>
      <c r="RJU9" s="5"/>
      <c r="RJX9" s="82"/>
      <c r="RJY9" s="5"/>
      <c r="RKB9" s="82"/>
      <c r="RKC9" s="5"/>
      <c r="RKD9" s="81"/>
      <c r="RKE9" s="82"/>
      <c r="RKF9" s="5"/>
      <c r="RKI9" s="82"/>
      <c r="RKJ9" s="5"/>
      <c r="RKM9" s="82"/>
      <c r="RKN9" s="5"/>
      <c r="RKO9" s="81"/>
      <c r="RKP9" s="82"/>
      <c r="RKQ9" s="5"/>
      <c r="RKT9" s="82"/>
      <c r="RKU9" s="5"/>
      <c r="RKX9" s="82"/>
      <c r="RKY9" s="5"/>
      <c r="RKZ9" s="81"/>
      <c r="RLA9" s="82"/>
      <c r="RLB9" s="5"/>
      <c r="RLE9" s="82"/>
      <c r="RLF9" s="5"/>
      <c r="RLI9" s="82"/>
      <c r="RLJ9" s="5"/>
      <c r="RLK9" s="81"/>
      <c r="RLL9" s="82"/>
      <c r="RLM9" s="5"/>
      <c r="RLP9" s="82"/>
      <c r="RLQ9" s="5"/>
      <c r="RLT9" s="82"/>
      <c r="RLU9" s="5"/>
      <c r="RLV9" s="81"/>
      <c r="RLW9" s="82"/>
      <c r="RLX9" s="5"/>
      <c r="RMA9" s="82"/>
      <c r="RMB9" s="5"/>
      <c r="RME9" s="82"/>
      <c r="RMF9" s="5"/>
      <c r="RMG9" s="81"/>
      <c r="RMH9" s="82"/>
      <c r="RMI9" s="5"/>
      <c r="RML9" s="82"/>
      <c r="RMM9" s="5"/>
      <c r="RMP9" s="82"/>
      <c r="RMQ9" s="5"/>
      <c r="RMR9" s="81"/>
      <c r="RMS9" s="82"/>
      <c r="RMT9" s="5"/>
      <c r="RMW9" s="82"/>
      <c r="RMX9" s="5"/>
      <c r="RNA9" s="82"/>
      <c r="RNB9" s="5"/>
      <c r="RNC9" s="81"/>
      <c r="RND9" s="82"/>
      <c r="RNE9" s="5"/>
      <c r="RNH9" s="82"/>
      <c r="RNI9" s="5"/>
      <c r="RNL9" s="82"/>
      <c r="RNM9" s="5"/>
      <c r="RNN9" s="81"/>
      <c r="RNO9" s="82"/>
      <c r="RNP9" s="5"/>
      <c r="RNS9" s="82"/>
      <c r="RNT9" s="5"/>
      <c r="RNW9" s="82"/>
      <c r="RNX9" s="5"/>
      <c r="RNY9" s="81"/>
      <c r="RNZ9" s="82"/>
      <c r="ROA9" s="5"/>
      <c r="ROD9" s="82"/>
      <c r="ROE9" s="5"/>
      <c r="ROH9" s="82"/>
      <c r="ROI9" s="5"/>
      <c r="ROJ9" s="81"/>
      <c r="ROK9" s="82"/>
      <c r="ROL9" s="5"/>
      <c r="ROO9" s="82"/>
      <c r="ROP9" s="5"/>
      <c r="ROS9" s="82"/>
      <c r="ROT9" s="5"/>
      <c r="ROU9" s="81"/>
      <c r="ROV9" s="82"/>
      <c r="ROW9" s="5"/>
      <c r="ROZ9" s="82"/>
      <c r="RPA9" s="5"/>
      <c r="RPD9" s="82"/>
      <c r="RPE9" s="5"/>
      <c r="RPF9" s="81"/>
      <c r="RPG9" s="82"/>
      <c r="RPH9" s="5"/>
      <c r="RPK9" s="82"/>
      <c r="RPL9" s="5"/>
      <c r="RPO9" s="82"/>
      <c r="RPP9" s="5"/>
      <c r="RPQ9" s="81"/>
      <c r="RPR9" s="82"/>
      <c r="RPS9" s="5"/>
      <c r="RPV9" s="82"/>
      <c r="RPW9" s="5"/>
      <c r="RPZ9" s="82"/>
      <c r="RQA9" s="5"/>
      <c r="RQB9" s="81"/>
      <c r="RQC9" s="82"/>
      <c r="RQD9" s="5"/>
      <c r="RQG9" s="82"/>
      <c r="RQH9" s="5"/>
      <c r="RQK9" s="82"/>
      <c r="RQL9" s="5"/>
      <c r="RQM9" s="81"/>
      <c r="RQN9" s="82"/>
      <c r="RQO9" s="5"/>
      <c r="RQR9" s="82"/>
      <c r="RQS9" s="5"/>
      <c r="RQV9" s="82"/>
      <c r="RQW9" s="5"/>
      <c r="RQX9" s="81"/>
      <c r="RQY9" s="82"/>
      <c r="RQZ9" s="5"/>
      <c r="RRC9" s="82"/>
      <c r="RRD9" s="5"/>
      <c r="RRG9" s="82"/>
      <c r="RRH9" s="5"/>
      <c r="RRI9" s="81"/>
      <c r="RRJ9" s="82"/>
      <c r="RRK9" s="5"/>
      <c r="RRN9" s="82"/>
      <c r="RRO9" s="5"/>
      <c r="RRR9" s="82"/>
      <c r="RRS9" s="5"/>
      <c r="RRT9" s="81"/>
      <c r="RRU9" s="82"/>
      <c r="RRV9" s="5"/>
      <c r="RRY9" s="82"/>
      <c r="RRZ9" s="5"/>
      <c r="RSC9" s="82"/>
      <c r="RSD9" s="5"/>
      <c r="RSE9" s="81"/>
      <c r="RSF9" s="82"/>
      <c r="RSG9" s="5"/>
      <c r="RSJ9" s="82"/>
      <c r="RSK9" s="5"/>
      <c r="RSN9" s="82"/>
      <c r="RSO9" s="5"/>
      <c r="RSP9" s="81"/>
      <c r="RSQ9" s="82"/>
      <c r="RSR9" s="5"/>
      <c r="RSU9" s="82"/>
      <c r="RSV9" s="5"/>
      <c r="RSY9" s="82"/>
      <c r="RSZ9" s="5"/>
      <c r="RTA9" s="81"/>
      <c r="RTB9" s="82"/>
      <c r="RTC9" s="5"/>
      <c r="RTF9" s="82"/>
      <c r="RTG9" s="5"/>
      <c r="RTJ9" s="82"/>
      <c r="RTK9" s="5"/>
      <c r="RTL9" s="81"/>
      <c r="RTM9" s="82"/>
      <c r="RTN9" s="5"/>
      <c r="RTQ9" s="82"/>
      <c r="RTR9" s="5"/>
      <c r="RTU9" s="82"/>
      <c r="RTV9" s="5"/>
      <c r="RTW9" s="81"/>
      <c r="RTX9" s="82"/>
      <c r="RTY9" s="5"/>
      <c r="RUB9" s="82"/>
      <c r="RUC9" s="5"/>
      <c r="RUF9" s="82"/>
      <c r="RUG9" s="5"/>
      <c r="RUH9" s="81"/>
      <c r="RUI9" s="82"/>
      <c r="RUJ9" s="5"/>
      <c r="RUM9" s="82"/>
      <c r="RUN9" s="5"/>
      <c r="RUQ9" s="82"/>
      <c r="RUR9" s="5"/>
      <c r="RUS9" s="81"/>
      <c r="RUT9" s="82"/>
      <c r="RUU9" s="5"/>
      <c r="RUX9" s="82"/>
      <c r="RUY9" s="5"/>
      <c r="RVB9" s="82"/>
      <c r="RVC9" s="5"/>
      <c r="RVD9" s="81"/>
      <c r="RVE9" s="82"/>
      <c r="RVF9" s="5"/>
      <c r="RVI9" s="82"/>
      <c r="RVJ9" s="5"/>
      <c r="RVM9" s="82"/>
      <c r="RVN9" s="5"/>
      <c r="RVO9" s="81"/>
      <c r="RVP9" s="82"/>
      <c r="RVQ9" s="5"/>
      <c r="RVT9" s="82"/>
      <c r="RVU9" s="5"/>
      <c r="RVX9" s="82"/>
      <c r="RVY9" s="5"/>
      <c r="RVZ9" s="81"/>
      <c r="RWA9" s="82"/>
      <c r="RWB9" s="5"/>
      <c r="RWE9" s="82"/>
      <c r="RWF9" s="5"/>
      <c r="RWI9" s="82"/>
      <c r="RWJ9" s="5"/>
      <c r="RWK9" s="81"/>
      <c r="RWL9" s="82"/>
      <c r="RWM9" s="5"/>
      <c r="RWP9" s="82"/>
      <c r="RWQ9" s="5"/>
      <c r="RWT9" s="82"/>
      <c r="RWU9" s="5"/>
      <c r="RWV9" s="81"/>
      <c r="RWW9" s="82"/>
      <c r="RWX9" s="5"/>
      <c r="RXA9" s="82"/>
      <c r="RXB9" s="5"/>
      <c r="RXE9" s="82"/>
      <c r="RXF9" s="5"/>
      <c r="RXG9" s="81"/>
      <c r="RXH9" s="82"/>
      <c r="RXI9" s="5"/>
      <c r="RXL9" s="82"/>
      <c r="RXM9" s="5"/>
      <c r="RXP9" s="82"/>
      <c r="RXQ9" s="5"/>
      <c r="RXR9" s="81"/>
      <c r="RXS9" s="82"/>
      <c r="RXT9" s="5"/>
      <c r="RXW9" s="82"/>
      <c r="RXX9" s="5"/>
      <c r="RYA9" s="82"/>
      <c r="RYB9" s="5"/>
      <c r="RYC9" s="81"/>
      <c r="RYD9" s="82"/>
      <c r="RYE9" s="5"/>
      <c r="RYH9" s="82"/>
      <c r="RYI9" s="5"/>
      <c r="RYL9" s="82"/>
      <c r="RYM9" s="5"/>
      <c r="RYN9" s="81"/>
      <c r="RYO9" s="82"/>
      <c r="RYP9" s="5"/>
      <c r="RYS9" s="82"/>
      <c r="RYT9" s="5"/>
      <c r="RYW9" s="82"/>
      <c r="RYX9" s="5"/>
      <c r="RYY9" s="81"/>
      <c r="RYZ9" s="82"/>
      <c r="RZA9" s="5"/>
      <c r="RZD9" s="82"/>
      <c r="RZE9" s="5"/>
      <c r="RZH9" s="82"/>
      <c r="RZI9" s="5"/>
      <c r="RZJ9" s="81"/>
      <c r="RZK9" s="82"/>
      <c r="RZL9" s="5"/>
      <c r="RZO9" s="82"/>
      <c r="RZP9" s="5"/>
      <c r="RZS9" s="82"/>
      <c r="RZT9" s="5"/>
      <c r="RZU9" s="81"/>
      <c r="RZV9" s="82"/>
      <c r="RZW9" s="5"/>
      <c r="RZZ9" s="82"/>
      <c r="SAA9" s="5"/>
      <c r="SAD9" s="82"/>
      <c r="SAE9" s="5"/>
      <c r="SAF9" s="81"/>
      <c r="SAG9" s="82"/>
      <c r="SAH9" s="5"/>
      <c r="SAK9" s="82"/>
      <c r="SAL9" s="5"/>
      <c r="SAO9" s="82"/>
      <c r="SAP9" s="5"/>
      <c r="SAQ9" s="81"/>
      <c r="SAR9" s="82"/>
      <c r="SAS9" s="5"/>
      <c r="SAV9" s="82"/>
      <c r="SAW9" s="5"/>
      <c r="SAZ9" s="82"/>
      <c r="SBA9" s="5"/>
      <c r="SBB9" s="81"/>
      <c r="SBC9" s="82"/>
      <c r="SBD9" s="5"/>
      <c r="SBG9" s="82"/>
      <c r="SBH9" s="5"/>
      <c r="SBK9" s="82"/>
      <c r="SBL9" s="5"/>
      <c r="SBM9" s="81"/>
      <c r="SBN9" s="82"/>
      <c r="SBO9" s="5"/>
      <c r="SBR9" s="82"/>
      <c r="SBS9" s="5"/>
      <c r="SBV9" s="82"/>
      <c r="SBW9" s="5"/>
      <c r="SBX9" s="81"/>
      <c r="SBY9" s="82"/>
      <c r="SBZ9" s="5"/>
      <c r="SCC9" s="82"/>
      <c r="SCD9" s="5"/>
      <c r="SCG9" s="82"/>
      <c r="SCH9" s="5"/>
      <c r="SCI9" s="81"/>
      <c r="SCJ9" s="82"/>
      <c r="SCK9" s="5"/>
      <c r="SCN9" s="82"/>
      <c r="SCO9" s="5"/>
      <c r="SCR9" s="82"/>
      <c r="SCS9" s="5"/>
      <c r="SCT9" s="81"/>
      <c r="SCU9" s="82"/>
      <c r="SCV9" s="5"/>
      <c r="SCY9" s="82"/>
      <c r="SCZ9" s="5"/>
      <c r="SDC9" s="82"/>
      <c r="SDD9" s="5"/>
      <c r="SDE9" s="81"/>
      <c r="SDF9" s="82"/>
      <c r="SDG9" s="5"/>
      <c r="SDJ9" s="82"/>
      <c r="SDK9" s="5"/>
      <c r="SDN9" s="82"/>
      <c r="SDO9" s="5"/>
      <c r="SDP9" s="81"/>
      <c r="SDQ9" s="82"/>
      <c r="SDR9" s="5"/>
      <c r="SDU9" s="82"/>
      <c r="SDV9" s="5"/>
      <c r="SDY9" s="82"/>
      <c r="SDZ9" s="5"/>
      <c r="SEA9" s="81"/>
      <c r="SEB9" s="82"/>
      <c r="SEC9" s="5"/>
      <c r="SEF9" s="82"/>
      <c r="SEG9" s="5"/>
      <c r="SEJ9" s="82"/>
      <c r="SEK9" s="5"/>
      <c r="SEL9" s="81"/>
      <c r="SEM9" s="82"/>
      <c r="SEN9" s="5"/>
      <c r="SEQ9" s="82"/>
      <c r="SER9" s="5"/>
      <c r="SEU9" s="82"/>
      <c r="SEV9" s="5"/>
      <c r="SEW9" s="81"/>
      <c r="SEX9" s="82"/>
      <c r="SEY9" s="5"/>
      <c r="SFB9" s="82"/>
      <c r="SFC9" s="5"/>
      <c r="SFF9" s="82"/>
      <c r="SFG9" s="5"/>
      <c r="SFH9" s="81"/>
      <c r="SFI9" s="82"/>
      <c r="SFJ9" s="5"/>
      <c r="SFM9" s="82"/>
      <c r="SFN9" s="5"/>
      <c r="SFQ9" s="82"/>
      <c r="SFR9" s="5"/>
      <c r="SFS9" s="81"/>
      <c r="SFT9" s="82"/>
      <c r="SFU9" s="5"/>
      <c r="SFX9" s="82"/>
      <c r="SFY9" s="5"/>
      <c r="SGB9" s="82"/>
      <c r="SGC9" s="5"/>
      <c r="SGD9" s="81"/>
      <c r="SGE9" s="82"/>
      <c r="SGF9" s="5"/>
      <c r="SGI9" s="82"/>
      <c r="SGJ9" s="5"/>
      <c r="SGM9" s="82"/>
      <c r="SGN9" s="5"/>
      <c r="SGO9" s="81"/>
      <c r="SGP9" s="82"/>
      <c r="SGQ9" s="5"/>
      <c r="SGT9" s="82"/>
      <c r="SGU9" s="5"/>
      <c r="SGX9" s="82"/>
      <c r="SGY9" s="5"/>
      <c r="SGZ9" s="81"/>
      <c r="SHA9" s="82"/>
      <c r="SHB9" s="5"/>
      <c r="SHE9" s="82"/>
      <c r="SHF9" s="5"/>
      <c r="SHI9" s="82"/>
      <c r="SHJ9" s="5"/>
      <c r="SHK9" s="81"/>
      <c r="SHL9" s="82"/>
      <c r="SHM9" s="5"/>
      <c r="SHP9" s="82"/>
      <c r="SHQ9" s="5"/>
      <c r="SHT9" s="82"/>
      <c r="SHU9" s="5"/>
      <c r="SHV9" s="81"/>
      <c r="SHW9" s="82"/>
      <c r="SHX9" s="5"/>
      <c r="SIA9" s="82"/>
      <c r="SIB9" s="5"/>
      <c r="SIE9" s="82"/>
      <c r="SIF9" s="5"/>
      <c r="SIG9" s="81"/>
      <c r="SIH9" s="82"/>
      <c r="SII9" s="5"/>
      <c r="SIL9" s="82"/>
      <c r="SIM9" s="5"/>
      <c r="SIP9" s="82"/>
      <c r="SIQ9" s="5"/>
      <c r="SIR9" s="81"/>
      <c r="SIS9" s="82"/>
      <c r="SIT9" s="5"/>
      <c r="SIW9" s="82"/>
      <c r="SIX9" s="5"/>
      <c r="SJA9" s="82"/>
      <c r="SJB9" s="5"/>
      <c r="SJC9" s="81"/>
      <c r="SJD9" s="82"/>
      <c r="SJE9" s="5"/>
      <c r="SJH9" s="82"/>
      <c r="SJI9" s="5"/>
      <c r="SJL9" s="82"/>
      <c r="SJM9" s="5"/>
      <c r="SJN9" s="81"/>
      <c r="SJO9" s="82"/>
      <c r="SJP9" s="5"/>
      <c r="SJS9" s="82"/>
      <c r="SJT9" s="5"/>
      <c r="SJW9" s="82"/>
      <c r="SJX9" s="5"/>
      <c r="SJY9" s="81"/>
      <c r="SJZ9" s="82"/>
      <c r="SKA9" s="5"/>
      <c r="SKD9" s="82"/>
      <c r="SKE9" s="5"/>
      <c r="SKH9" s="82"/>
      <c r="SKI9" s="5"/>
      <c r="SKJ9" s="81"/>
      <c r="SKK9" s="82"/>
      <c r="SKL9" s="5"/>
      <c r="SKO9" s="82"/>
      <c r="SKP9" s="5"/>
      <c r="SKS9" s="82"/>
      <c r="SKT9" s="5"/>
      <c r="SKU9" s="81"/>
      <c r="SKV9" s="82"/>
      <c r="SKW9" s="5"/>
      <c r="SKZ9" s="82"/>
      <c r="SLA9" s="5"/>
      <c r="SLD9" s="82"/>
      <c r="SLE9" s="5"/>
      <c r="SLF9" s="81"/>
      <c r="SLG9" s="82"/>
      <c r="SLH9" s="5"/>
      <c r="SLK9" s="82"/>
      <c r="SLL9" s="5"/>
      <c r="SLO9" s="82"/>
      <c r="SLP9" s="5"/>
      <c r="SLQ9" s="81"/>
      <c r="SLR9" s="82"/>
      <c r="SLS9" s="5"/>
      <c r="SLV9" s="82"/>
      <c r="SLW9" s="5"/>
      <c r="SLZ9" s="82"/>
      <c r="SMA9" s="5"/>
      <c r="SMB9" s="81"/>
      <c r="SMC9" s="82"/>
      <c r="SMD9" s="5"/>
      <c r="SMG9" s="82"/>
      <c r="SMH9" s="5"/>
      <c r="SMK9" s="82"/>
      <c r="SML9" s="5"/>
      <c r="SMM9" s="81"/>
      <c r="SMN9" s="82"/>
      <c r="SMO9" s="5"/>
      <c r="SMR9" s="82"/>
      <c r="SMS9" s="5"/>
      <c r="SMV9" s="82"/>
      <c r="SMW9" s="5"/>
      <c r="SMX9" s="81"/>
      <c r="SMY9" s="82"/>
      <c r="SMZ9" s="5"/>
      <c r="SNC9" s="82"/>
      <c r="SND9" s="5"/>
      <c r="SNG9" s="82"/>
      <c r="SNH9" s="5"/>
      <c r="SNI9" s="81"/>
      <c r="SNJ9" s="82"/>
      <c r="SNK9" s="5"/>
      <c r="SNN9" s="82"/>
      <c r="SNO9" s="5"/>
      <c r="SNR9" s="82"/>
      <c r="SNS9" s="5"/>
      <c r="SNT9" s="81"/>
      <c r="SNU9" s="82"/>
      <c r="SNV9" s="5"/>
      <c r="SNY9" s="82"/>
      <c r="SNZ9" s="5"/>
      <c r="SOC9" s="82"/>
      <c r="SOD9" s="5"/>
      <c r="SOE9" s="81"/>
      <c r="SOF9" s="82"/>
      <c r="SOG9" s="5"/>
      <c r="SOJ9" s="82"/>
      <c r="SOK9" s="5"/>
      <c r="SON9" s="82"/>
      <c r="SOO9" s="5"/>
      <c r="SOP9" s="81"/>
      <c r="SOQ9" s="82"/>
      <c r="SOR9" s="5"/>
      <c r="SOU9" s="82"/>
      <c r="SOV9" s="5"/>
      <c r="SOY9" s="82"/>
      <c r="SOZ9" s="5"/>
      <c r="SPA9" s="81"/>
      <c r="SPB9" s="82"/>
      <c r="SPC9" s="5"/>
      <c r="SPF9" s="82"/>
      <c r="SPG9" s="5"/>
      <c r="SPJ9" s="82"/>
      <c r="SPK9" s="5"/>
      <c r="SPL9" s="81"/>
      <c r="SPM9" s="82"/>
      <c r="SPN9" s="5"/>
      <c r="SPQ9" s="82"/>
      <c r="SPR9" s="5"/>
      <c r="SPU9" s="82"/>
      <c r="SPV9" s="5"/>
      <c r="SPW9" s="81"/>
      <c r="SPX9" s="82"/>
      <c r="SPY9" s="5"/>
      <c r="SQB9" s="82"/>
      <c r="SQC9" s="5"/>
      <c r="SQF9" s="82"/>
      <c r="SQG9" s="5"/>
      <c r="SQH9" s="81"/>
      <c r="SQI9" s="82"/>
      <c r="SQJ9" s="5"/>
      <c r="SQM9" s="82"/>
      <c r="SQN9" s="5"/>
      <c r="SQQ9" s="82"/>
      <c r="SQR9" s="5"/>
      <c r="SQS9" s="81"/>
      <c r="SQT9" s="82"/>
      <c r="SQU9" s="5"/>
      <c r="SQX9" s="82"/>
      <c r="SQY9" s="5"/>
      <c r="SRB9" s="82"/>
      <c r="SRC9" s="5"/>
      <c r="SRD9" s="81"/>
      <c r="SRE9" s="82"/>
      <c r="SRF9" s="5"/>
      <c r="SRI9" s="82"/>
      <c r="SRJ9" s="5"/>
      <c r="SRM9" s="82"/>
      <c r="SRN9" s="5"/>
      <c r="SRO9" s="81"/>
      <c r="SRP9" s="82"/>
      <c r="SRQ9" s="5"/>
      <c r="SRT9" s="82"/>
      <c r="SRU9" s="5"/>
      <c r="SRX9" s="82"/>
      <c r="SRY9" s="5"/>
      <c r="SRZ9" s="81"/>
      <c r="SSA9" s="82"/>
      <c r="SSB9" s="5"/>
      <c r="SSE9" s="82"/>
      <c r="SSF9" s="5"/>
      <c r="SSI9" s="82"/>
      <c r="SSJ9" s="5"/>
      <c r="SSK9" s="81"/>
      <c r="SSL9" s="82"/>
      <c r="SSM9" s="5"/>
      <c r="SSP9" s="82"/>
      <c r="SSQ9" s="5"/>
      <c r="SST9" s="82"/>
      <c r="SSU9" s="5"/>
      <c r="SSV9" s="81"/>
      <c r="SSW9" s="82"/>
      <c r="SSX9" s="5"/>
      <c r="STA9" s="82"/>
      <c r="STB9" s="5"/>
      <c r="STE9" s="82"/>
      <c r="STF9" s="5"/>
      <c r="STG9" s="81"/>
      <c r="STH9" s="82"/>
      <c r="STI9" s="5"/>
      <c r="STL9" s="82"/>
      <c r="STM9" s="5"/>
      <c r="STP9" s="82"/>
      <c r="STQ9" s="5"/>
      <c r="STR9" s="81"/>
      <c r="STS9" s="82"/>
      <c r="STT9" s="5"/>
      <c r="STW9" s="82"/>
      <c r="STX9" s="5"/>
      <c r="SUA9" s="82"/>
      <c r="SUB9" s="5"/>
      <c r="SUC9" s="81"/>
      <c r="SUD9" s="82"/>
      <c r="SUE9" s="5"/>
      <c r="SUH9" s="82"/>
      <c r="SUI9" s="5"/>
      <c r="SUL9" s="82"/>
      <c r="SUM9" s="5"/>
      <c r="SUN9" s="81"/>
      <c r="SUO9" s="82"/>
      <c r="SUP9" s="5"/>
      <c r="SUS9" s="82"/>
      <c r="SUT9" s="5"/>
      <c r="SUW9" s="82"/>
      <c r="SUX9" s="5"/>
      <c r="SUY9" s="81"/>
      <c r="SUZ9" s="82"/>
      <c r="SVA9" s="5"/>
      <c r="SVD9" s="82"/>
      <c r="SVE9" s="5"/>
      <c r="SVH9" s="82"/>
      <c r="SVI9" s="5"/>
      <c r="SVJ9" s="81"/>
      <c r="SVK9" s="82"/>
      <c r="SVL9" s="5"/>
      <c r="SVO9" s="82"/>
      <c r="SVP9" s="5"/>
      <c r="SVS9" s="82"/>
      <c r="SVT9" s="5"/>
      <c r="SVU9" s="81"/>
      <c r="SVV9" s="82"/>
      <c r="SVW9" s="5"/>
      <c r="SVZ9" s="82"/>
      <c r="SWA9" s="5"/>
      <c r="SWD9" s="82"/>
      <c r="SWE9" s="5"/>
      <c r="SWF9" s="81"/>
      <c r="SWG9" s="82"/>
      <c r="SWH9" s="5"/>
      <c r="SWK9" s="82"/>
      <c r="SWL9" s="5"/>
      <c r="SWO9" s="82"/>
      <c r="SWP9" s="5"/>
      <c r="SWQ9" s="81"/>
      <c r="SWR9" s="82"/>
      <c r="SWS9" s="5"/>
      <c r="SWV9" s="82"/>
      <c r="SWW9" s="5"/>
      <c r="SWZ9" s="82"/>
      <c r="SXA9" s="5"/>
      <c r="SXB9" s="81"/>
      <c r="SXC9" s="82"/>
      <c r="SXD9" s="5"/>
      <c r="SXG9" s="82"/>
      <c r="SXH9" s="5"/>
      <c r="SXK9" s="82"/>
      <c r="SXL9" s="5"/>
      <c r="SXM9" s="81"/>
      <c r="SXN9" s="82"/>
      <c r="SXO9" s="5"/>
      <c r="SXR9" s="82"/>
      <c r="SXS9" s="5"/>
      <c r="SXV9" s="82"/>
      <c r="SXW9" s="5"/>
      <c r="SXX9" s="81"/>
      <c r="SXY9" s="82"/>
      <c r="SXZ9" s="5"/>
      <c r="SYC9" s="82"/>
      <c r="SYD9" s="5"/>
      <c r="SYG9" s="82"/>
      <c r="SYH9" s="5"/>
      <c r="SYI9" s="81"/>
      <c r="SYJ9" s="82"/>
      <c r="SYK9" s="5"/>
      <c r="SYN9" s="82"/>
      <c r="SYO9" s="5"/>
      <c r="SYR9" s="82"/>
      <c r="SYS9" s="5"/>
      <c r="SYT9" s="81"/>
      <c r="SYU9" s="82"/>
      <c r="SYV9" s="5"/>
      <c r="SYY9" s="82"/>
      <c r="SYZ9" s="5"/>
      <c r="SZC9" s="82"/>
      <c r="SZD9" s="5"/>
      <c r="SZE9" s="81"/>
      <c r="SZF9" s="82"/>
      <c r="SZG9" s="5"/>
      <c r="SZJ9" s="82"/>
      <c r="SZK9" s="5"/>
      <c r="SZN9" s="82"/>
      <c r="SZO9" s="5"/>
      <c r="SZP9" s="81"/>
      <c r="SZQ9" s="82"/>
      <c r="SZR9" s="5"/>
      <c r="SZU9" s="82"/>
      <c r="SZV9" s="5"/>
      <c r="SZY9" s="82"/>
      <c r="SZZ9" s="5"/>
      <c r="TAA9" s="81"/>
      <c r="TAB9" s="82"/>
      <c r="TAC9" s="5"/>
      <c r="TAF9" s="82"/>
      <c r="TAG9" s="5"/>
      <c r="TAJ9" s="82"/>
      <c r="TAK9" s="5"/>
      <c r="TAL9" s="81"/>
      <c r="TAM9" s="82"/>
      <c r="TAN9" s="5"/>
      <c r="TAQ9" s="82"/>
      <c r="TAR9" s="5"/>
      <c r="TAU9" s="82"/>
      <c r="TAV9" s="5"/>
      <c r="TAW9" s="81"/>
      <c r="TAX9" s="82"/>
      <c r="TAY9" s="5"/>
      <c r="TBB9" s="82"/>
      <c r="TBC9" s="5"/>
      <c r="TBF9" s="82"/>
      <c r="TBG9" s="5"/>
      <c r="TBH9" s="81"/>
      <c r="TBI9" s="82"/>
      <c r="TBJ9" s="5"/>
      <c r="TBM9" s="82"/>
      <c r="TBN9" s="5"/>
      <c r="TBQ9" s="82"/>
      <c r="TBR9" s="5"/>
      <c r="TBS9" s="81"/>
      <c r="TBT9" s="82"/>
      <c r="TBU9" s="5"/>
      <c r="TBX9" s="82"/>
      <c r="TBY9" s="5"/>
      <c r="TCB9" s="82"/>
      <c r="TCC9" s="5"/>
      <c r="TCD9" s="81"/>
      <c r="TCE9" s="82"/>
      <c r="TCF9" s="5"/>
      <c r="TCI9" s="82"/>
      <c r="TCJ9" s="5"/>
      <c r="TCM9" s="82"/>
      <c r="TCN9" s="5"/>
      <c r="TCO9" s="81"/>
      <c r="TCP9" s="82"/>
      <c r="TCQ9" s="5"/>
      <c r="TCT9" s="82"/>
      <c r="TCU9" s="5"/>
      <c r="TCX9" s="82"/>
      <c r="TCY9" s="5"/>
      <c r="TCZ9" s="81"/>
      <c r="TDA9" s="82"/>
      <c r="TDB9" s="5"/>
      <c r="TDE9" s="82"/>
      <c r="TDF9" s="5"/>
      <c r="TDI9" s="82"/>
      <c r="TDJ9" s="5"/>
      <c r="TDK9" s="81"/>
      <c r="TDL9" s="82"/>
      <c r="TDM9" s="5"/>
      <c r="TDP9" s="82"/>
      <c r="TDQ9" s="5"/>
      <c r="TDT9" s="82"/>
      <c r="TDU9" s="5"/>
      <c r="TDV9" s="81"/>
      <c r="TDW9" s="82"/>
      <c r="TDX9" s="5"/>
      <c r="TEA9" s="82"/>
      <c r="TEB9" s="5"/>
      <c r="TEE9" s="82"/>
      <c r="TEF9" s="5"/>
      <c r="TEG9" s="81"/>
      <c r="TEH9" s="82"/>
      <c r="TEI9" s="5"/>
      <c r="TEL9" s="82"/>
      <c r="TEM9" s="5"/>
      <c r="TEP9" s="82"/>
      <c r="TEQ9" s="5"/>
      <c r="TER9" s="81"/>
      <c r="TES9" s="82"/>
      <c r="TET9" s="5"/>
      <c r="TEW9" s="82"/>
      <c r="TEX9" s="5"/>
      <c r="TFA9" s="82"/>
      <c r="TFB9" s="5"/>
      <c r="TFC9" s="81"/>
      <c r="TFD9" s="82"/>
      <c r="TFE9" s="5"/>
      <c r="TFH9" s="82"/>
      <c r="TFI9" s="5"/>
      <c r="TFL9" s="82"/>
      <c r="TFM9" s="5"/>
      <c r="TFN9" s="81"/>
      <c r="TFO9" s="82"/>
      <c r="TFP9" s="5"/>
      <c r="TFS9" s="82"/>
      <c r="TFT9" s="5"/>
      <c r="TFW9" s="82"/>
      <c r="TFX9" s="5"/>
      <c r="TFY9" s="81"/>
      <c r="TFZ9" s="82"/>
      <c r="TGA9" s="5"/>
      <c r="TGD9" s="82"/>
      <c r="TGE9" s="5"/>
      <c r="TGH9" s="82"/>
      <c r="TGI9" s="5"/>
      <c r="TGJ9" s="81"/>
      <c r="TGK9" s="82"/>
      <c r="TGL9" s="5"/>
      <c r="TGO9" s="82"/>
      <c r="TGP9" s="5"/>
      <c r="TGS9" s="82"/>
      <c r="TGT9" s="5"/>
      <c r="TGU9" s="81"/>
      <c r="TGV9" s="82"/>
      <c r="TGW9" s="5"/>
      <c r="TGZ9" s="82"/>
      <c r="THA9" s="5"/>
      <c r="THD9" s="82"/>
      <c r="THE9" s="5"/>
      <c r="THF9" s="81"/>
      <c r="THG9" s="82"/>
      <c r="THH9" s="5"/>
      <c r="THK9" s="82"/>
      <c r="THL9" s="5"/>
      <c r="THO9" s="82"/>
      <c r="THP9" s="5"/>
      <c r="THQ9" s="81"/>
      <c r="THR9" s="82"/>
      <c r="THS9" s="5"/>
      <c r="THV9" s="82"/>
      <c r="THW9" s="5"/>
      <c r="THZ9" s="82"/>
      <c r="TIA9" s="5"/>
      <c r="TIB9" s="81"/>
      <c r="TIC9" s="82"/>
      <c r="TID9" s="5"/>
      <c r="TIG9" s="82"/>
      <c r="TIH9" s="5"/>
      <c r="TIK9" s="82"/>
      <c r="TIL9" s="5"/>
      <c r="TIM9" s="81"/>
      <c r="TIN9" s="82"/>
      <c r="TIO9" s="5"/>
      <c r="TIR9" s="82"/>
      <c r="TIS9" s="5"/>
      <c r="TIV9" s="82"/>
      <c r="TIW9" s="5"/>
      <c r="TIX9" s="81"/>
      <c r="TIY9" s="82"/>
      <c r="TIZ9" s="5"/>
      <c r="TJC9" s="82"/>
      <c r="TJD9" s="5"/>
      <c r="TJG9" s="82"/>
      <c r="TJH9" s="5"/>
      <c r="TJI9" s="81"/>
      <c r="TJJ9" s="82"/>
      <c r="TJK9" s="5"/>
      <c r="TJN9" s="82"/>
      <c r="TJO9" s="5"/>
      <c r="TJR9" s="82"/>
      <c r="TJS9" s="5"/>
      <c r="TJT9" s="81"/>
      <c r="TJU9" s="82"/>
      <c r="TJV9" s="5"/>
      <c r="TJY9" s="82"/>
      <c r="TJZ9" s="5"/>
      <c r="TKC9" s="82"/>
      <c r="TKD9" s="5"/>
      <c r="TKE9" s="81"/>
      <c r="TKF9" s="82"/>
      <c r="TKG9" s="5"/>
      <c r="TKJ9" s="82"/>
      <c r="TKK9" s="5"/>
      <c r="TKN9" s="82"/>
      <c r="TKO9" s="5"/>
      <c r="TKP9" s="81"/>
      <c r="TKQ9" s="82"/>
      <c r="TKR9" s="5"/>
      <c r="TKU9" s="82"/>
      <c r="TKV9" s="5"/>
      <c r="TKY9" s="82"/>
      <c r="TKZ9" s="5"/>
      <c r="TLA9" s="81"/>
      <c r="TLB9" s="82"/>
      <c r="TLC9" s="5"/>
      <c r="TLF9" s="82"/>
      <c r="TLG9" s="5"/>
      <c r="TLJ9" s="82"/>
      <c r="TLK9" s="5"/>
      <c r="TLL9" s="81"/>
      <c r="TLM9" s="82"/>
      <c r="TLN9" s="5"/>
      <c r="TLQ9" s="82"/>
      <c r="TLR9" s="5"/>
      <c r="TLU9" s="82"/>
      <c r="TLV9" s="5"/>
      <c r="TLW9" s="81"/>
      <c r="TLX9" s="82"/>
      <c r="TLY9" s="5"/>
      <c r="TMB9" s="82"/>
      <c r="TMC9" s="5"/>
      <c r="TMF9" s="82"/>
      <c r="TMG9" s="5"/>
      <c r="TMH9" s="81"/>
      <c r="TMI9" s="82"/>
      <c r="TMJ9" s="5"/>
      <c r="TMM9" s="82"/>
      <c r="TMN9" s="5"/>
      <c r="TMQ9" s="82"/>
      <c r="TMR9" s="5"/>
      <c r="TMS9" s="81"/>
      <c r="TMT9" s="82"/>
      <c r="TMU9" s="5"/>
      <c r="TMX9" s="82"/>
      <c r="TMY9" s="5"/>
      <c r="TNB9" s="82"/>
      <c r="TNC9" s="5"/>
      <c r="TND9" s="81"/>
      <c r="TNE9" s="82"/>
      <c r="TNF9" s="5"/>
      <c r="TNI9" s="82"/>
      <c r="TNJ9" s="5"/>
      <c r="TNM9" s="82"/>
      <c r="TNN9" s="5"/>
      <c r="TNO9" s="81"/>
      <c r="TNP9" s="82"/>
      <c r="TNQ9" s="5"/>
      <c r="TNT9" s="82"/>
      <c r="TNU9" s="5"/>
      <c r="TNX9" s="82"/>
      <c r="TNY9" s="5"/>
      <c r="TNZ9" s="81"/>
      <c r="TOA9" s="82"/>
      <c r="TOB9" s="5"/>
      <c r="TOE9" s="82"/>
      <c r="TOF9" s="5"/>
      <c r="TOI9" s="82"/>
      <c r="TOJ9" s="5"/>
      <c r="TOK9" s="81"/>
      <c r="TOL9" s="82"/>
      <c r="TOM9" s="5"/>
      <c r="TOP9" s="82"/>
      <c r="TOQ9" s="5"/>
      <c r="TOT9" s="82"/>
      <c r="TOU9" s="5"/>
      <c r="TOV9" s="81"/>
      <c r="TOW9" s="82"/>
      <c r="TOX9" s="5"/>
      <c r="TPA9" s="82"/>
      <c r="TPB9" s="5"/>
      <c r="TPE9" s="82"/>
      <c r="TPF9" s="5"/>
      <c r="TPG9" s="81"/>
      <c r="TPH9" s="82"/>
      <c r="TPI9" s="5"/>
      <c r="TPL9" s="82"/>
      <c r="TPM9" s="5"/>
      <c r="TPP9" s="82"/>
      <c r="TPQ9" s="5"/>
      <c r="TPR9" s="81"/>
      <c r="TPS9" s="82"/>
      <c r="TPT9" s="5"/>
      <c r="TPW9" s="82"/>
      <c r="TPX9" s="5"/>
      <c r="TQA9" s="82"/>
      <c r="TQB9" s="5"/>
      <c r="TQC9" s="81"/>
      <c r="TQD9" s="82"/>
      <c r="TQE9" s="5"/>
      <c r="TQH9" s="82"/>
      <c r="TQI9" s="5"/>
      <c r="TQL9" s="82"/>
      <c r="TQM9" s="5"/>
      <c r="TQN9" s="81"/>
      <c r="TQO9" s="82"/>
      <c r="TQP9" s="5"/>
      <c r="TQS9" s="82"/>
      <c r="TQT9" s="5"/>
      <c r="TQW9" s="82"/>
      <c r="TQX9" s="5"/>
      <c r="TQY9" s="81"/>
      <c r="TQZ9" s="82"/>
      <c r="TRA9" s="5"/>
      <c r="TRD9" s="82"/>
      <c r="TRE9" s="5"/>
      <c r="TRH9" s="82"/>
      <c r="TRI9" s="5"/>
      <c r="TRJ9" s="81"/>
      <c r="TRK9" s="82"/>
      <c r="TRL9" s="5"/>
      <c r="TRO9" s="82"/>
      <c r="TRP9" s="5"/>
      <c r="TRS9" s="82"/>
      <c r="TRT9" s="5"/>
      <c r="TRU9" s="81"/>
      <c r="TRV9" s="82"/>
      <c r="TRW9" s="5"/>
      <c r="TRZ9" s="82"/>
      <c r="TSA9" s="5"/>
      <c r="TSD9" s="82"/>
      <c r="TSE9" s="5"/>
      <c r="TSF9" s="81"/>
      <c r="TSG9" s="82"/>
      <c r="TSH9" s="5"/>
      <c r="TSK9" s="82"/>
      <c r="TSL9" s="5"/>
      <c r="TSO9" s="82"/>
      <c r="TSP9" s="5"/>
      <c r="TSQ9" s="81"/>
      <c r="TSR9" s="82"/>
      <c r="TSS9" s="5"/>
      <c r="TSV9" s="82"/>
      <c r="TSW9" s="5"/>
      <c r="TSZ9" s="82"/>
      <c r="TTA9" s="5"/>
      <c r="TTB9" s="81"/>
      <c r="TTC9" s="82"/>
      <c r="TTD9" s="5"/>
      <c r="TTG9" s="82"/>
      <c r="TTH9" s="5"/>
      <c r="TTK9" s="82"/>
      <c r="TTL9" s="5"/>
      <c r="TTM9" s="81"/>
      <c r="TTN9" s="82"/>
      <c r="TTO9" s="5"/>
      <c r="TTR9" s="82"/>
      <c r="TTS9" s="5"/>
      <c r="TTV9" s="82"/>
      <c r="TTW9" s="5"/>
      <c r="TTX9" s="81"/>
      <c r="TTY9" s="82"/>
      <c r="TTZ9" s="5"/>
      <c r="TUC9" s="82"/>
      <c r="TUD9" s="5"/>
      <c r="TUG9" s="82"/>
      <c r="TUH9" s="5"/>
      <c r="TUI9" s="81"/>
      <c r="TUJ9" s="82"/>
      <c r="TUK9" s="5"/>
      <c r="TUN9" s="82"/>
      <c r="TUO9" s="5"/>
      <c r="TUR9" s="82"/>
      <c r="TUS9" s="5"/>
      <c r="TUT9" s="81"/>
      <c r="TUU9" s="82"/>
      <c r="TUV9" s="5"/>
      <c r="TUY9" s="82"/>
      <c r="TUZ9" s="5"/>
      <c r="TVC9" s="82"/>
      <c r="TVD9" s="5"/>
      <c r="TVE9" s="81"/>
      <c r="TVF9" s="82"/>
      <c r="TVG9" s="5"/>
      <c r="TVJ9" s="82"/>
      <c r="TVK9" s="5"/>
      <c r="TVN9" s="82"/>
      <c r="TVO9" s="5"/>
      <c r="TVP9" s="81"/>
      <c r="TVQ9" s="82"/>
      <c r="TVR9" s="5"/>
      <c r="TVU9" s="82"/>
      <c r="TVV9" s="5"/>
      <c r="TVY9" s="82"/>
      <c r="TVZ9" s="5"/>
      <c r="TWA9" s="81"/>
      <c r="TWB9" s="82"/>
      <c r="TWC9" s="5"/>
      <c r="TWF9" s="82"/>
      <c r="TWG9" s="5"/>
      <c r="TWJ9" s="82"/>
      <c r="TWK9" s="5"/>
      <c r="TWL9" s="81"/>
      <c r="TWM9" s="82"/>
      <c r="TWN9" s="5"/>
      <c r="TWQ9" s="82"/>
      <c r="TWR9" s="5"/>
      <c r="TWU9" s="82"/>
      <c r="TWV9" s="5"/>
      <c r="TWW9" s="81"/>
      <c r="TWX9" s="82"/>
      <c r="TWY9" s="5"/>
      <c r="TXB9" s="82"/>
      <c r="TXC9" s="5"/>
      <c r="TXF9" s="82"/>
      <c r="TXG9" s="5"/>
      <c r="TXH9" s="81"/>
      <c r="TXI9" s="82"/>
      <c r="TXJ9" s="5"/>
      <c r="TXM9" s="82"/>
      <c r="TXN9" s="5"/>
      <c r="TXQ9" s="82"/>
      <c r="TXR9" s="5"/>
      <c r="TXS9" s="81"/>
      <c r="TXT9" s="82"/>
      <c r="TXU9" s="5"/>
      <c r="TXX9" s="82"/>
      <c r="TXY9" s="5"/>
      <c r="TYB9" s="82"/>
      <c r="TYC9" s="5"/>
      <c r="TYD9" s="81"/>
      <c r="TYE9" s="82"/>
      <c r="TYF9" s="5"/>
      <c r="TYI9" s="82"/>
      <c r="TYJ9" s="5"/>
      <c r="TYM9" s="82"/>
      <c r="TYN9" s="5"/>
      <c r="TYO9" s="81"/>
      <c r="TYP9" s="82"/>
      <c r="TYQ9" s="5"/>
      <c r="TYT9" s="82"/>
      <c r="TYU9" s="5"/>
      <c r="TYX9" s="82"/>
      <c r="TYY9" s="5"/>
      <c r="TYZ9" s="81"/>
      <c r="TZA9" s="82"/>
      <c r="TZB9" s="5"/>
      <c r="TZE9" s="82"/>
      <c r="TZF9" s="5"/>
      <c r="TZI9" s="82"/>
      <c r="TZJ9" s="5"/>
      <c r="TZK9" s="81"/>
      <c r="TZL9" s="82"/>
      <c r="TZM9" s="5"/>
      <c r="TZP9" s="82"/>
      <c r="TZQ9" s="5"/>
      <c r="TZT9" s="82"/>
      <c r="TZU9" s="5"/>
      <c r="TZV9" s="81"/>
      <c r="TZW9" s="82"/>
      <c r="TZX9" s="5"/>
      <c r="UAA9" s="82"/>
      <c r="UAB9" s="5"/>
      <c r="UAE9" s="82"/>
      <c r="UAF9" s="5"/>
      <c r="UAG9" s="81"/>
      <c r="UAH9" s="82"/>
      <c r="UAI9" s="5"/>
      <c r="UAL9" s="82"/>
      <c r="UAM9" s="5"/>
      <c r="UAP9" s="82"/>
      <c r="UAQ9" s="5"/>
      <c r="UAR9" s="81"/>
      <c r="UAS9" s="82"/>
      <c r="UAT9" s="5"/>
      <c r="UAW9" s="82"/>
      <c r="UAX9" s="5"/>
      <c r="UBA9" s="82"/>
      <c r="UBB9" s="5"/>
      <c r="UBC9" s="81"/>
      <c r="UBD9" s="82"/>
      <c r="UBE9" s="5"/>
      <c r="UBH9" s="82"/>
      <c r="UBI9" s="5"/>
      <c r="UBL9" s="82"/>
      <c r="UBM9" s="5"/>
      <c r="UBN9" s="81"/>
      <c r="UBO9" s="82"/>
      <c r="UBP9" s="5"/>
      <c r="UBS9" s="82"/>
      <c r="UBT9" s="5"/>
      <c r="UBW9" s="82"/>
      <c r="UBX9" s="5"/>
      <c r="UBY9" s="81"/>
      <c r="UBZ9" s="82"/>
      <c r="UCA9" s="5"/>
      <c r="UCD9" s="82"/>
      <c r="UCE9" s="5"/>
      <c r="UCH9" s="82"/>
      <c r="UCI9" s="5"/>
      <c r="UCJ9" s="81"/>
      <c r="UCK9" s="82"/>
      <c r="UCL9" s="5"/>
      <c r="UCO9" s="82"/>
      <c r="UCP9" s="5"/>
      <c r="UCS9" s="82"/>
      <c r="UCT9" s="5"/>
      <c r="UCU9" s="81"/>
      <c r="UCV9" s="82"/>
      <c r="UCW9" s="5"/>
      <c r="UCZ9" s="82"/>
      <c r="UDA9" s="5"/>
      <c r="UDD9" s="82"/>
      <c r="UDE9" s="5"/>
      <c r="UDF9" s="81"/>
      <c r="UDG9" s="82"/>
      <c r="UDH9" s="5"/>
      <c r="UDK9" s="82"/>
      <c r="UDL9" s="5"/>
      <c r="UDO9" s="82"/>
      <c r="UDP9" s="5"/>
      <c r="UDQ9" s="81"/>
      <c r="UDR9" s="82"/>
      <c r="UDS9" s="5"/>
      <c r="UDV9" s="82"/>
      <c r="UDW9" s="5"/>
      <c r="UDZ9" s="82"/>
      <c r="UEA9" s="5"/>
      <c r="UEB9" s="81"/>
      <c r="UEC9" s="82"/>
      <c r="UED9" s="5"/>
      <c r="UEG9" s="82"/>
      <c r="UEH9" s="5"/>
      <c r="UEK9" s="82"/>
      <c r="UEL9" s="5"/>
      <c r="UEM9" s="81"/>
      <c r="UEN9" s="82"/>
      <c r="UEO9" s="5"/>
      <c r="UER9" s="82"/>
      <c r="UES9" s="5"/>
      <c r="UEV9" s="82"/>
      <c r="UEW9" s="5"/>
      <c r="UEX9" s="81"/>
      <c r="UEY9" s="82"/>
      <c r="UEZ9" s="5"/>
      <c r="UFC9" s="82"/>
      <c r="UFD9" s="5"/>
      <c r="UFG9" s="82"/>
      <c r="UFH9" s="5"/>
      <c r="UFI9" s="81"/>
      <c r="UFJ9" s="82"/>
      <c r="UFK9" s="5"/>
      <c r="UFN9" s="82"/>
      <c r="UFO9" s="5"/>
      <c r="UFR9" s="82"/>
      <c r="UFS9" s="5"/>
      <c r="UFT9" s="81"/>
      <c r="UFU9" s="82"/>
      <c r="UFV9" s="5"/>
      <c r="UFY9" s="82"/>
      <c r="UFZ9" s="5"/>
      <c r="UGC9" s="82"/>
      <c r="UGD9" s="5"/>
      <c r="UGE9" s="81"/>
      <c r="UGF9" s="82"/>
      <c r="UGG9" s="5"/>
      <c r="UGJ9" s="82"/>
      <c r="UGK9" s="5"/>
      <c r="UGN9" s="82"/>
      <c r="UGO9" s="5"/>
      <c r="UGP9" s="81"/>
      <c r="UGQ9" s="82"/>
      <c r="UGR9" s="5"/>
      <c r="UGU9" s="82"/>
      <c r="UGV9" s="5"/>
      <c r="UGY9" s="82"/>
      <c r="UGZ9" s="5"/>
      <c r="UHA9" s="81"/>
      <c r="UHB9" s="82"/>
      <c r="UHC9" s="5"/>
      <c r="UHF9" s="82"/>
      <c r="UHG9" s="5"/>
      <c r="UHJ9" s="82"/>
      <c r="UHK9" s="5"/>
      <c r="UHL9" s="81"/>
      <c r="UHM9" s="82"/>
      <c r="UHN9" s="5"/>
      <c r="UHQ9" s="82"/>
      <c r="UHR9" s="5"/>
      <c r="UHU9" s="82"/>
      <c r="UHV9" s="5"/>
      <c r="UHW9" s="81"/>
      <c r="UHX9" s="82"/>
      <c r="UHY9" s="5"/>
      <c r="UIB9" s="82"/>
      <c r="UIC9" s="5"/>
      <c r="UIF9" s="82"/>
      <c r="UIG9" s="5"/>
      <c r="UIH9" s="81"/>
      <c r="UII9" s="82"/>
      <c r="UIJ9" s="5"/>
      <c r="UIM9" s="82"/>
      <c r="UIN9" s="5"/>
      <c r="UIQ9" s="82"/>
      <c r="UIR9" s="5"/>
      <c r="UIS9" s="81"/>
      <c r="UIT9" s="82"/>
      <c r="UIU9" s="5"/>
      <c r="UIX9" s="82"/>
      <c r="UIY9" s="5"/>
      <c r="UJB9" s="82"/>
      <c r="UJC9" s="5"/>
      <c r="UJD9" s="81"/>
      <c r="UJE9" s="82"/>
      <c r="UJF9" s="5"/>
      <c r="UJI9" s="82"/>
      <c r="UJJ9" s="5"/>
      <c r="UJM9" s="82"/>
      <c r="UJN9" s="5"/>
      <c r="UJO9" s="81"/>
      <c r="UJP9" s="82"/>
      <c r="UJQ9" s="5"/>
      <c r="UJT9" s="82"/>
      <c r="UJU9" s="5"/>
      <c r="UJX9" s="82"/>
      <c r="UJY9" s="5"/>
      <c r="UJZ9" s="81"/>
      <c r="UKA9" s="82"/>
      <c r="UKB9" s="5"/>
      <c r="UKE9" s="82"/>
      <c r="UKF9" s="5"/>
      <c r="UKI9" s="82"/>
      <c r="UKJ9" s="5"/>
      <c r="UKK9" s="81"/>
      <c r="UKL9" s="82"/>
      <c r="UKM9" s="5"/>
      <c r="UKP9" s="82"/>
      <c r="UKQ9" s="5"/>
      <c r="UKT9" s="82"/>
      <c r="UKU9" s="5"/>
      <c r="UKV9" s="81"/>
      <c r="UKW9" s="82"/>
      <c r="UKX9" s="5"/>
      <c r="ULA9" s="82"/>
      <c r="ULB9" s="5"/>
      <c r="ULE9" s="82"/>
      <c r="ULF9" s="5"/>
      <c r="ULG9" s="81"/>
      <c r="ULH9" s="82"/>
      <c r="ULI9" s="5"/>
      <c r="ULL9" s="82"/>
      <c r="ULM9" s="5"/>
      <c r="ULP9" s="82"/>
      <c r="ULQ9" s="5"/>
      <c r="ULR9" s="81"/>
      <c r="ULS9" s="82"/>
      <c r="ULT9" s="5"/>
      <c r="ULW9" s="82"/>
      <c r="ULX9" s="5"/>
      <c r="UMA9" s="82"/>
      <c r="UMB9" s="5"/>
      <c r="UMC9" s="81"/>
      <c r="UMD9" s="82"/>
      <c r="UME9" s="5"/>
      <c r="UMH9" s="82"/>
      <c r="UMI9" s="5"/>
      <c r="UML9" s="82"/>
      <c r="UMM9" s="5"/>
      <c r="UMN9" s="81"/>
      <c r="UMO9" s="82"/>
      <c r="UMP9" s="5"/>
      <c r="UMS9" s="82"/>
      <c r="UMT9" s="5"/>
      <c r="UMW9" s="82"/>
      <c r="UMX9" s="5"/>
      <c r="UMY9" s="81"/>
      <c r="UMZ9" s="82"/>
      <c r="UNA9" s="5"/>
      <c r="UND9" s="82"/>
      <c r="UNE9" s="5"/>
      <c r="UNH9" s="82"/>
      <c r="UNI9" s="5"/>
      <c r="UNJ9" s="81"/>
      <c r="UNK9" s="82"/>
      <c r="UNL9" s="5"/>
      <c r="UNO9" s="82"/>
      <c r="UNP9" s="5"/>
      <c r="UNS9" s="82"/>
      <c r="UNT9" s="5"/>
      <c r="UNU9" s="81"/>
      <c r="UNV9" s="82"/>
      <c r="UNW9" s="5"/>
      <c r="UNZ9" s="82"/>
      <c r="UOA9" s="5"/>
      <c r="UOD9" s="82"/>
      <c r="UOE9" s="5"/>
      <c r="UOF9" s="81"/>
      <c r="UOG9" s="82"/>
      <c r="UOH9" s="5"/>
      <c r="UOK9" s="82"/>
      <c r="UOL9" s="5"/>
      <c r="UOO9" s="82"/>
      <c r="UOP9" s="5"/>
      <c r="UOQ9" s="81"/>
      <c r="UOR9" s="82"/>
      <c r="UOS9" s="5"/>
      <c r="UOV9" s="82"/>
      <c r="UOW9" s="5"/>
      <c r="UOZ9" s="82"/>
      <c r="UPA9" s="5"/>
      <c r="UPB9" s="81"/>
      <c r="UPC9" s="82"/>
      <c r="UPD9" s="5"/>
      <c r="UPG9" s="82"/>
      <c r="UPH9" s="5"/>
      <c r="UPK9" s="82"/>
      <c r="UPL9" s="5"/>
      <c r="UPM9" s="81"/>
      <c r="UPN9" s="82"/>
      <c r="UPO9" s="5"/>
      <c r="UPR9" s="82"/>
      <c r="UPS9" s="5"/>
      <c r="UPV9" s="82"/>
      <c r="UPW9" s="5"/>
      <c r="UPX9" s="81"/>
      <c r="UPY9" s="82"/>
      <c r="UPZ9" s="5"/>
      <c r="UQC9" s="82"/>
      <c r="UQD9" s="5"/>
      <c r="UQG9" s="82"/>
      <c r="UQH9" s="5"/>
      <c r="UQI9" s="81"/>
      <c r="UQJ9" s="82"/>
      <c r="UQK9" s="5"/>
      <c r="UQN9" s="82"/>
      <c r="UQO9" s="5"/>
      <c r="UQR9" s="82"/>
      <c r="UQS9" s="5"/>
      <c r="UQT9" s="81"/>
      <c r="UQU9" s="82"/>
      <c r="UQV9" s="5"/>
      <c r="UQY9" s="82"/>
      <c r="UQZ9" s="5"/>
      <c r="URC9" s="82"/>
      <c r="URD9" s="5"/>
      <c r="URE9" s="81"/>
      <c r="URF9" s="82"/>
      <c r="URG9" s="5"/>
      <c r="URJ9" s="82"/>
      <c r="URK9" s="5"/>
      <c r="URN9" s="82"/>
      <c r="URO9" s="5"/>
      <c r="URP9" s="81"/>
      <c r="URQ9" s="82"/>
      <c r="URR9" s="5"/>
      <c r="URU9" s="82"/>
      <c r="URV9" s="5"/>
      <c r="URY9" s="82"/>
      <c r="URZ9" s="5"/>
      <c r="USA9" s="81"/>
      <c r="USB9" s="82"/>
      <c r="USC9" s="5"/>
      <c r="USF9" s="82"/>
      <c r="USG9" s="5"/>
      <c r="USJ9" s="82"/>
      <c r="USK9" s="5"/>
      <c r="USL9" s="81"/>
      <c r="USM9" s="82"/>
      <c r="USN9" s="5"/>
      <c r="USQ9" s="82"/>
      <c r="USR9" s="5"/>
      <c r="USU9" s="82"/>
      <c r="USV9" s="5"/>
      <c r="USW9" s="81"/>
      <c r="USX9" s="82"/>
      <c r="USY9" s="5"/>
      <c r="UTB9" s="82"/>
      <c r="UTC9" s="5"/>
      <c r="UTF9" s="82"/>
      <c r="UTG9" s="5"/>
      <c r="UTH9" s="81"/>
      <c r="UTI9" s="82"/>
      <c r="UTJ9" s="5"/>
      <c r="UTM9" s="82"/>
      <c r="UTN9" s="5"/>
      <c r="UTQ9" s="82"/>
      <c r="UTR9" s="5"/>
      <c r="UTS9" s="81"/>
      <c r="UTT9" s="82"/>
      <c r="UTU9" s="5"/>
      <c r="UTX9" s="82"/>
      <c r="UTY9" s="5"/>
      <c r="UUB9" s="82"/>
      <c r="UUC9" s="5"/>
      <c r="UUD9" s="81"/>
      <c r="UUE9" s="82"/>
      <c r="UUF9" s="5"/>
      <c r="UUI9" s="82"/>
      <c r="UUJ9" s="5"/>
      <c r="UUM9" s="82"/>
      <c r="UUN9" s="5"/>
      <c r="UUO9" s="81"/>
      <c r="UUP9" s="82"/>
      <c r="UUQ9" s="5"/>
      <c r="UUT9" s="82"/>
      <c r="UUU9" s="5"/>
      <c r="UUX9" s="82"/>
      <c r="UUY9" s="5"/>
      <c r="UUZ9" s="81"/>
      <c r="UVA9" s="82"/>
      <c r="UVB9" s="5"/>
      <c r="UVE9" s="82"/>
      <c r="UVF9" s="5"/>
      <c r="UVI9" s="82"/>
      <c r="UVJ9" s="5"/>
      <c r="UVK9" s="81"/>
      <c r="UVL9" s="82"/>
      <c r="UVM9" s="5"/>
      <c r="UVP9" s="82"/>
      <c r="UVQ9" s="5"/>
      <c r="UVT9" s="82"/>
      <c r="UVU9" s="5"/>
      <c r="UVV9" s="81"/>
      <c r="UVW9" s="82"/>
      <c r="UVX9" s="5"/>
      <c r="UWA9" s="82"/>
      <c r="UWB9" s="5"/>
      <c r="UWE9" s="82"/>
      <c r="UWF9" s="5"/>
      <c r="UWG9" s="81"/>
      <c r="UWH9" s="82"/>
      <c r="UWI9" s="5"/>
      <c r="UWL9" s="82"/>
      <c r="UWM9" s="5"/>
      <c r="UWP9" s="82"/>
      <c r="UWQ9" s="5"/>
      <c r="UWR9" s="81"/>
      <c r="UWS9" s="82"/>
      <c r="UWT9" s="5"/>
      <c r="UWW9" s="82"/>
      <c r="UWX9" s="5"/>
      <c r="UXA9" s="82"/>
      <c r="UXB9" s="5"/>
      <c r="UXC9" s="81"/>
      <c r="UXD9" s="82"/>
      <c r="UXE9" s="5"/>
      <c r="UXH9" s="82"/>
      <c r="UXI9" s="5"/>
      <c r="UXL9" s="82"/>
      <c r="UXM9" s="5"/>
      <c r="UXN9" s="81"/>
      <c r="UXO9" s="82"/>
      <c r="UXP9" s="5"/>
      <c r="UXS9" s="82"/>
      <c r="UXT9" s="5"/>
      <c r="UXW9" s="82"/>
      <c r="UXX9" s="5"/>
      <c r="UXY9" s="81"/>
      <c r="UXZ9" s="82"/>
      <c r="UYA9" s="5"/>
      <c r="UYD9" s="82"/>
      <c r="UYE9" s="5"/>
      <c r="UYH9" s="82"/>
      <c r="UYI9" s="5"/>
      <c r="UYJ9" s="81"/>
      <c r="UYK9" s="82"/>
      <c r="UYL9" s="5"/>
      <c r="UYO9" s="82"/>
      <c r="UYP9" s="5"/>
      <c r="UYS9" s="82"/>
      <c r="UYT9" s="5"/>
      <c r="UYU9" s="81"/>
      <c r="UYV9" s="82"/>
      <c r="UYW9" s="5"/>
      <c r="UYZ9" s="82"/>
      <c r="UZA9" s="5"/>
      <c r="UZD9" s="82"/>
      <c r="UZE9" s="5"/>
      <c r="UZF9" s="81"/>
      <c r="UZG9" s="82"/>
      <c r="UZH9" s="5"/>
      <c r="UZK9" s="82"/>
      <c r="UZL9" s="5"/>
      <c r="UZO9" s="82"/>
      <c r="UZP9" s="5"/>
      <c r="UZQ9" s="81"/>
      <c r="UZR9" s="82"/>
      <c r="UZS9" s="5"/>
      <c r="UZV9" s="82"/>
      <c r="UZW9" s="5"/>
      <c r="UZZ9" s="82"/>
      <c r="VAA9" s="5"/>
      <c r="VAB9" s="81"/>
      <c r="VAC9" s="82"/>
      <c r="VAD9" s="5"/>
      <c r="VAG9" s="82"/>
      <c r="VAH9" s="5"/>
      <c r="VAK9" s="82"/>
      <c r="VAL9" s="5"/>
      <c r="VAM9" s="81"/>
      <c r="VAN9" s="82"/>
      <c r="VAO9" s="5"/>
      <c r="VAR9" s="82"/>
      <c r="VAS9" s="5"/>
      <c r="VAV9" s="82"/>
      <c r="VAW9" s="5"/>
      <c r="VAX9" s="81"/>
      <c r="VAY9" s="82"/>
      <c r="VAZ9" s="5"/>
      <c r="VBC9" s="82"/>
      <c r="VBD9" s="5"/>
      <c r="VBG9" s="82"/>
      <c r="VBH9" s="5"/>
      <c r="VBI9" s="81"/>
      <c r="VBJ9" s="82"/>
      <c r="VBK9" s="5"/>
      <c r="VBN9" s="82"/>
      <c r="VBO9" s="5"/>
      <c r="VBR9" s="82"/>
      <c r="VBS9" s="5"/>
      <c r="VBT9" s="81"/>
      <c r="VBU9" s="82"/>
      <c r="VBV9" s="5"/>
      <c r="VBY9" s="82"/>
      <c r="VBZ9" s="5"/>
      <c r="VCC9" s="82"/>
      <c r="VCD9" s="5"/>
      <c r="VCE9" s="81"/>
      <c r="VCF9" s="82"/>
      <c r="VCG9" s="5"/>
      <c r="VCJ9" s="82"/>
      <c r="VCK9" s="5"/>
      <c r="VCN9" s="82"/>
      <c r="VCO9" s="5"/>
      <c r="VCP9" s="81"/>
      <c r="VCQ9" s="82"/>
      <c r="VCR9" s="5"/>
      <c r="VCU9" s="82"/>
      <c r="VCV9" s="5"/>
      <c r="VCY9" s="82"/>
      <c r="VCZ9" s="5"/>
      <c r="VDA9" s="81"/>
      <c r="VDB9" s="82"/>
      <c r="VDC9" s="5"/>
      <c r="VDF9" s="82"/>
      <c r="VDG9" s="5"/>
      <c r="VDJ9" s="82"/>
      <c r="VDK9" s="5"/>
      <c r="VDL9" s="81"/>
      <c r="VDM9" s="82"/>
      <c r="VDN9" s="5"/>
      <c r="VDQ9" s="82"/>
      <c r="VDR9" s="5"/>
      <c r="VDU9" s="82"/>
      <c r="VDV9" s="5"/>
      <c r="VDW9" s="81"/>
      <c r="VDX9" s="82"/>
      <c r="VDY9" s="5"/>
      <c r="VEB9" s="82"/>
      <c r="VEC9" s="5"/>
      <c r="VEF9" s="82"/>
      <c r="VEG9" s="5"/>
      <c r="VEH9" s="81"/>
      <c r="VEI9" s="82"/>
      <c r="VEJ9" s="5"/>
      <c r="VEM9" s="82"/>
      <c r="VEN9" s="5"/>
      <c r="VEQ9" s="82"/>
      <c r="VER9" s="5"/>
      <c r="VES9" s="81"/>
      <c r="VET9" s="82"/>
      <c r="VEU9" s="5"/>
      <c r="VEX9" s="82"/>
      <c r="VEY9" s="5"/>
      <c r="VFB9" s="82"/>
      <c r="VFC9" s="5"/>
      <c r="VFD9" s="81"/>
      <c r="VFE9" s="82"/>
      <c r="VFF9" s="5"/>
      <c r="VFI9" s="82"/>
      <c r="VFJ9" s="5"/>
      <c r="VFM9" s="82"/>
      <c r="VFN9" s="5"/>
      <c r="VFO9" s="81"/>
      <c r="VFP9" s="82"/>
      <c r="VFQ9" s="5"/>
      <c r="VFT9" s="82"/>
      <c r="VFU9" s="5"/>
      <c r="VFX9" s="82"/>
      <c r="VFY9" s="5"/>
      <c r="VFZ9" s="81"/>
      <c r="VGA9" s="82"/>
      <c r="VGB9" s="5"/>
      <c r="VGE9" s="82"/>
      <c r="VGF9" s="5"/>
      <c r="VGI9" s="82"/>
      <c r="VGJ9" s="5"/>
      <c r="VGK9" s="81"/>
      <c r="VGL9" s="82"/>
      <c r="VGM9" s="5"/>
      <c r="VGP9" s="82"/>
      <c r="VGQ9" s="5"/>
      <c r="VGT9" s="82"/>
      <c r="VGU9" s="5"/>
      <c r="VGV9" s="81"/>
      <c r="VGW9" s="82"/>
      <c r="VGX9" s="5"/>
      <c r="VHA9" s="82"/>
      <c r="VHB9" s="5"/>
      <c r="VHE9" s="82"/>
      <c r="VHF9" s="5"/>
      <c r="VHG9" s="81"/>
      <c r="VHH9" s="82"/>
      <c r="VHI9" s="5"/>
      <c r="VHL9" s="82"/>
      <c r="VHM9" s="5"/>
      <c r="VHP9" s="82"/>
      <c r="VHQ9" s="5"/>
      <c r="VHR9" s="81"/>
      <c r="VHS9" s="82"/>
      <c r="VHT9" s="5"/>
      <c r="VHW9" s="82"/>
      <c r="VHX9" s="5"/>
      <c r="VIA9" s="82"/>
      <c r="VIB9" s="5"/>
      <c r="VIC9" s="81"/>
      <c r="VID9" s="82"/>
      <c r="VIE9" s="5"/>
      <c r="VIH9" s="82"/>
      <c r="VII9" s="5"/>
      <c r="VIL9" s="82"/>
      <c r="VIM9" s="5"/>
      <c r="VIN9" s="81"/>
      <c r="VIO9" s="82"/>
      <c r="VIP9" s="5"/>
      <c r="VIS9" s="82"/>
      <c r="VIT9" s="5"/>
      <c r="VIW9" s="82"/>
      <c r="VIX9" s="5"/>
      <c r="VIY9" s="81"/>
      <c r="VIZ9" s="82"/>
      <c r="VJA9" s="5"/>
      <c r="VJD9" s="82"/>
      <c r="VJE9" s="5"/>
      <c r="VJH9" s="82"/>
      <c r="VJI9" s="5"/>
      <c r="VJJ9" s="81"/>
      <c r="VJK9" s="82"/>
      <c r="VJL9" s="5"/>
      <c r="VJO9" s="82"/>
      <c r="VJP9" s="5"/>
      <c r="VJS9" s="82"/>
      <c r="VJT9" s="5"/>
      <c r="VJU9" s="81"/>
      <c r="VJV9" s="82"/>
      <c r="VJW9" s="5"/>
      <c r="VJZ9" s="82"/>
      <c r="VKA9" s="5"/>
      <c r="VKD9" s="82"/>
      <c r="VKE9" s="5"/>
      <c r="VKF9" s="81"/>
      <c r="VKG9" s="82"/>
      <c r="VKH9" s="5"/>
      <c r="VKK9" s="82"/>
      <c r="VKL9" s="5"/>
      <c r="VKO9" s="82"/>
      <c r="VKP9" s="5"/>
      <c r="VKQ9" s="81"/>
      <c r="VKR9" s="82"/>
      <c r="VKS9" s="5"/>
      <c r="VKV9" s="82"/>
      <c r="VKW9" s="5"/>
      <c r="VKZ9" s="82"/>
      <c r="VLA9" s="5"/>
      <c r="VLB9" s="81"/>
      <c r="VLC9" s="82"/>
      <c r="VLD9" s="5"/>
      <c r="VLG9" s="82"/>
      <c r="VLH9" s="5"/>
      <c r="VLK9" s="82"/>
      <c r="VLL9" s="5"/>
      <c r="VLM9" s="81"/>
      <c r="VLN9" s="82"/>
      <c r="VLO9" s="5"/>
      <c r="VLR9" s="82"/>
      <c r="VLS9" s="5"/>
      <c r="VLV9" s="82"/>
      <c r="VLW9" s="5"/>
      <c r="VLX9" s="81"/>
      <c r="VLY9" s="82"/>
      <c r="VLZ9" s="5"/>
      <c r="VMC9" s="82"/>
      <c r="VMD9" s="5"/>
      <c r="VMG9" s="82"/>
      <c r="VMH9" s="5"/>
      <c r="VMI9" s="81"/>
      <c r="VMJ9" s="82"/>
      <c r="VMK9" s="5"/>
      <c r="VMN9" s="82"/>
      <c r="VMO9" s="5"/>
      <c r="VMR9" s="82"/>
      <c r="VMS9" s="5"/>
      <c r="VMT9" s="81"/>
      <c r="VMU9" s="82"/>
      <c r="VMV9" s="5"/>
      <c r="VMY9" s="82"/>
      <c r="VMZ9" s="5"/>
      <c r="VNC9" s="82"/>
      <c r="VND9" s="5"/>
      <c r="VNE9" s="81"/>
      <c r="VNF9" s="82"/>
      <c r="VNG9" s="5"/>
      <c r="VNJ9" s="82"/>
      <c r="VNK9" s="5"/>
      <c r="VNN9" s="82"/>
      <c r="VNO9" s="5"/>
      <c r="VNP9" s="81"/>
      <c r="VNQ9" s="82"/>
      <c r="VNR9" s="5"/>
      <c r="VNU9" s="82"/>
      <c r="VNV9" s="5"/>
      <c r="VNY9" s="82"/>
      <c r="VNZ9" s="5"/>
      <c r="VOA9" s="81"/>
      <c r="VOB9" s="82"/>
      <c r="VOC9" s="5"/>
      <c r="VOF9" s="82"/>
      <c r="VOG9" s="5"/>
      <c r="VOJ9" s="82"/>
      <c r="VOK9" s="5"/>
      <c r="VOL9" s="81"/>
      <c r="VOM9" s="82"/>
      <c r="VON9" s="5"/>
      <c r="VOQ9" s="82"/>
      <c r="VOR9" s="5"/>
      <c r="VOU9" s="82"/>
      <c r="VOV9" s="5"/>
      <c r="VOW9" s="81"/>
      <c r="VOX9" s="82"/>
      <c r="VOY9" s="5"/>
      <c r="VPB9" s="82"/>
      <c r="VPC9" s="5"/>
      <c r="VPF9" s="82"/>
      <c r="VPG9" s="5"/>
      <c r="VPH9" s="81"/>
      <c r="VPI9" s="82"/>
      <c r="VPJ9" s="5"/>
      <c r="VPM9" s="82"/>
      <c r="VPN9" s="5"/>
      <c r="VPQ9" s="82"/>
      <c r="VPR9" s="5"/>
      <c r="VPS9" s="81"/>
      <c r="VPT9" s="82"/>
      <c r="VPU9" s="5"/>
      <c r="VPX9" s="82"/>
      <c r="VPY9" s="5"/>
      <c r="VQB9" s="82"/>
      <c r="VQC9" s="5"/>
      <c r="VQD9" s="81"/>
      <c r="VQE9" s="82"/>
      <c r="VQF9" s="5"/>
      <c r="VQI9" s="82"/>
      <c r="VQJ9" s="5"/>
      <c r="VQM9" s="82"/>
      <c r="VQN9" s="5"/>
      <c r="VQO9" s="81"/>
      <c r="VQP9" s="82"/>
      <c r="VQQ9" s="5"/>
      <c r="VQT9" s="82"/>
      <c r="VQU9" s="5"/>
      <c r="VQX9" s="82"/>
      <c r="VQY9" s="5"/>
      <c r="VQZ9" s="81"/>
      <c r="VRA9" s="82"/>
      <c r="VRB9" s="5"/>
      <c r="VRE9" s="82"/>
      <c r="VRF9" s="5"/>
      <c r="VRI9" s="82"/>
      <c r="VRJ9" s="5"/>
      <c r="VRK9" s="81"/>
      <c r="VRL9" s="82"/>
      <c r="VRM9" s="5"/>
      <c r="VRP9" s="82"/>
      <c r="VRQ9" s="5"/>
      <c r="VRT9" s="82"/>
      <c r="VRU9" s="5"/>
      <c r="VRV9" s="81"/>
      <c r="VRW9" s="82"/>
      <c r="VRX9" s="5"/>
      <c r="VSA9" s="82"/>
      <c r="VSB9" s="5"/>
      <c r="VSE9" s="82"/>
      <c r="VSF9" s="5"/>
      <c r="VSG9" s="81"/>
      <c r="VSH9" s="82"/>
      <c r="VSI9" s="5"/>
      <c r="VSL9" s="82"/>
      <c r="VSM9" s="5"/>
      <c r="VSP9" s="82"/>
      <c r="VSQ9" s="5"/>
      <c r="VSR9" s="81"/>
      <c r="VSS9" s="82"/>
      <c r="VST9" s="5"/>
      <c r="VSW9" s="82"/>
      <c r="VSX9" s="5"/>
      <c r="VTA9" s="82"/>
      <c r="VTB9" s="5"/>
      <c r="VTC9" s="81"/>
      <c r="VTD9" s="82"/>
      <c r="VTE9" s="5"/>
      <c r="VTH9" s="82"/>
      <c r="VTI9" s="5"/>
      <c r="VTL9" s="82"/>
      <c r="VTM9" s="5"/>
      <c r="VTN9" s="81"/>
      <c r="VTO9" s="82"/>
      <c r="VTP9" s="5"/>
      <c r="VTS9" s="82"/>
      <c r="VTT9" s="5"/>
      <c r="VTW9" s="82"/>
      <c r="VTX9" s="5"/>
      <c r="VTY9" s="81"/>
      <c r="VTZ9" s="82"/>
      <c r="VUA9" s="5"/>
      <c r="VUD9" s="82"/>
      <c r="VUE9" s="5"/>
      <c r="VUH9" s="82"/>
      <c r="VUI9" s="5"/>
      <c r="VUJ9" s="81"/>
      <c r="VUK9" s="82"/>
      <c r="VUL9" s="5"/>
      <c r="VUO9" s="82"/>
      <c r="VUP9" s="5"/>
      <c r="VUS9" s="82"/>
      <c r="VUT9" s="5"/>
      <c r="VUU9" s="81"/>
      <c r="VUV9" s="82"/>
      <c r="VUW9" s="5"/>
      <c r="VUZ9" s="82"/>
      <c r="VVA9" s="5"/>
      <c r="VVD9" s="82"/>
      <c r="VVE9" s="5"/>
      <c r="VVF9" s="81"/>
      <c r="VVG9" s="82"/>
      <c r="VVH9" s="5"/>
      <c r="VVK9" s="82"/>
      <c r="VVL9" s="5"/>
      <c r="VVO9" s="82"/>
      <c r="VVP9" s="5"/>
      <c r="VVQ9" s="81"/>
      <c r="VVR9" s="82"/>
      <c r="VVS9" s="5"/>
      <c r="VVV9" s="82"/>
      <c r="VVW9" s="5"/>
      <c r="VVZ9" s="82"/>
      <c r="VWA9" s="5"/>
      <c r="VWB9" s="81"/>
      <c r="VWC9" s="82"/>
      <c r="VWD9" s="5"/>
      <c r="VWG9" s="82"/>
      <c r="VWH9" s="5"/>
      <c r="VWK9" s="82"/>
      <c r="VWL9" s="5"/>
      <c r="VWM9" s="81"/>
      <c r="VWN9" s="82"/>
      <c r="VWO9" s="5"/>
      <c r="VWR9" s="82"/>
      <c r="VWS9" s="5"/>
      <c r="VWV9" s="82"/>
      <c r="VWW9" s="5"/>
      <c r="VWX9" s="81"/>
      <c r="VWY9" s="82"/>
      <c r="VWZ9" s="5"/>
      <c r="VXC9" s="82"/>
      <c r="VXD9" s="5"/>
      <c r="VXG9" s="82"/>
      <c r="VXH9" s="5"/>
      <c r="VXI9" s="81"/>
      <c r="VXJ9" s="82"/>
      <c r="VXK9" s="5"/>
      <c r="VXN9" s="82"/>
      <c r="VXO9" s="5"/>
      <c r="VXR9" s="82"/>
      <c r="VXS9" s="5"/>
      <c r="VXT9" s="81"/>
      <c r="VXU9" s="82"/>
      <c r="VXV9" s="5"/>
      <c r="VXY9" s="82"/>
      <c r="VXZ9" s="5"/>
      <c r="VYC9" s="82"/>
      <c r="VYD9" s="5"/>
      <c r="VYE9" s="81"/>
      <c r="VYF9" s="82"/>
      <c r="VYG9" s="5"/>
      <c r="VYJ9" s="82"/>
      <c r="VYK9" s="5"/>
      <c r="VYN9" s="82"/>
      <c r="VYO9" s="5"/>
      <c r="VYP9" s="81"/>
      <c r="VYQ9" s="82"/>
      <c r="VYR9" s="5"/>
      <c r="VYU9" s="82"/>
      <c r="VYV9" s="5"/>
      <c r="VYY9" s="82"/>
      <c r="VYZ9" s="5"/>
      <c r="VZA9" s="81"/>
      <c r="VZB9" s="82"/>
      <c r="VZC9" s="5"/>
      <c r="VZF9" s="82"/>
      <c r="VZG9" s="5"/>
      <c r="VZJ9" s="82"/>
      <c r="VZK9" s="5"/>
      <c r="VZL9" s="81"/>
      <c r="VZM9" s="82"/>
      <c r="VZN9" s="5"/>
      <c r="VZQ9" s="82"/>
      <c r="VZR9" s="5"/>
      <c r="VZU9" s="82"/>
      <c r="VZV9" s="5"/>
      <c r="VZW9" s="81"/>
      <c r="VZX9" s="82"/>
      <c r="VZY9" s="5"/>
      <c r="WAB9" s="82"/>
      <c r="WAC9" s="5"/>
      <c r="WAF9" s="82"/>
      <c r="WAG9" s="5"/>
      <c r="WAH9" s="81"/>
      <c r="WAI9" s="82"/>
      <c r="WAJ9" s="5"/>
      <c r="WAM9" s="82"/>
      <c r="WAN9" s="5"/>
      <c r="WAQ9" s="82"/>
      <c r="WAR9" s="5"/>
      <c r="WAS9" s="81"/>
      <c r="WAT9" s="82"/>
      <c r="WAU9" s="5"/>
      <c r="WAX9" s="82"/>
      <c r="WAY9" s="5"/>
      <c r="WBB9" s="82"/>
      <c r="WBC9" s="5"/>
      <c r="WBD9" s="81"/>
      <c r="WBE9" s="82"/>
      <c r="WBF9" s="5"/>
      <c r="WBI9" s="82"/>
      <c r="WBJ9" s="5"/>
      <c r="WBM9" s="82"/>
      <c r="WBN9" s="5"/>
      <c r="WBO9" s="81"/>
      <c r="WBP9" s="82"/>
      <c r="WBQ9" s="5"/>
      <c r="WBT9" s="82"/>
      <c r="WBU9" s="5"/>
      <c r="WBX9" s="82"/>
      <c r="WBY9" s="5"/>
      <c r="WBZ9" s="81"/>
      <c r="WCA9" s="82"/>
      <c r="WCB9" s="5"/>
      <c r="WCE9" s="82"/>
      <c r="WCF9" s="5"/>
      <c r="WCI9" s="82"/>
      <c r="WCJ9" s="5"/>
      <c r="WCK9" s="81"/>
      <c r="WCL9" s="82"/>
      <c r="WCM9" s="5"/>
      <c r="WCP9" s="82"/>
      <c r="WCQ9" s="5"/>
      <c r="WCT9" s="82"/>
      <c r="WCU9" s="5"/>
      <c r="WCV9" s="81"/>
      <c r="WCW9" s="82"/>
      <c r="WCX9" s="5"/>
      <c r="WDA9" s="82"/>
      <c r="WDB9" s="5"/>
      <c r="WDE9" s="82"/>
      <c r="WDF9" s="5"/>
      <c r="WDG9" s="81"/>
      <c r="WDH9" s="82"/>
      <c r="WDI9" s="5"/>
      <c r="WDL9" s="82"/>
      <c r="WDM9" s="5"/>
      <c r="WDP9" s="82"/>
      <c r="WDQ9" s="5"/>
      <c r="WDR9" s="81"/>
      <c r="WDS9" s="82"/>
      <c r="WDT9" s="5"/>
      <c r="WDW9" s="82"/>
      <c r="WDX9" s="5"/>
      <c r="WEA9" s="82"/>
      <c r="WEB9" s="5"/>
      <c r="WEC9" s="81"/>
      <c r="WED9" s="82"/>
      <c r="WEE9" s="5"/>
      <c r="WEH9" s="82"/>
      <c r="WEI9" s="5"/>
      <c r="WEL9" s="82"/>
      <c r="WEM9" s="5"/>
      <c r="WEN9" s="81"/>
      <c r="WEO9" s="82"/>
      <c r="WEP9" s="5"/>
      <c r="WES9" s="82"/>
      <c r="WET9" s="5"/>
      <c r="WEW9" s="82"/>
      <c r="WEX9" s="5"/>
      <c r="WEY9" s="81"/>
      <c r="WEZ9" s="82"/>
      <c r="WFA9" s="5"/>
      <c r="WFD9" s="82"/>
      <c r="WFE9" s="5"/>
      <c r="WFH9" s="82"/>
      <c r="WFI9" s="5"/>
      <c r="WFJ9" s="81"/>
      <c r="WFK9" s="82"/>
      <c r="WFL9" s="5"/>
      <c r="WFO9" s="82"/>
      <c r="WFP9" s="5"/>
      <c r="WFS9" s="82"/>
      <c r="WFT9" s="5"/>
      <c r="WFU9" s="81"/>
      <c r="WFV9" s="82"/>
      <c r="WFW9" s="5"/>
      <c r="WFZ9" s="82"/>
      <c r="WGA9" s="5"/>
      <c r="WGD9" s="82"/>
      <c r="WGE9" s="5"/>
      <c r="WGF9" s="81"/>
      <c r="WGG9" s="82"/>
      <c r="WGH9" s="5"/>
      <c r="WGK9" s="82"/>
      <c r="WGL9" s="5"/>
      <c r="WGO9" s="82"/>
      <c r="WGP9" s="5"/>
      <c r="WGQ9" s="81"/>
      <c r="WGR9" s="82"/>
      <c r="WGS9" s="5"/>
      <c r="WGV9" s="82"/>
      <c r="WGW9" s="5"/>
      <c r="WGZ9" s="82"/>
      <c r="WHA9" s="5"/>
      <c r="WHB9" s="81"/>
      <c r="WHC9" s="82"/>
      <c r="WHD9" s="5"/>
      <c r="WHG9" s="82"/>
      <c r="WHH9" s="5"/>
      <c r="WHK9" s="82"/>
      <c r="WHL9" s="5"/>
      <c r="WHM9" s="81"/>
      <c r="WHN9" s="82"/>
      <c r="WHO9" s="5"/>
      <c r="WHR9" s="82"/>
      <c r="WHS9" s="5"/>
      <c r="WHV9" s="82"/>
      <c r="WHW9" s="5"/>
      <c r="WHX9" s="81"/>
      <c r="WHY9" s="82"/>
      <c r="WHZ9" s="5"/>
      <c r="WIC9" s="82"/>
      <c r="WID9" s="5"/>
      <c r="WIG9" s="82"/>
      <c r="WIH9" s="5"/>
      <c r="WII9" s="81"/>
      <c r="WIJ9" s="82"/>
      <c r="WIK9" s="5"/>
      <c r="WIN9" s="82"/>
      <c r="WIO9" s="5"/>
      <c r="WIR9" s="82"/>
      <c r="WIS9" s="5"/>
      <c r="WIT9" s="81"/>
      <c r="WIU9" s="82"/>
      <c r="WIV9" s="5"/>
      <c r="WIY9" s="82"/>
      <c r="WIZ9" s="5"/>
      <c r="WJC9" s="82"/>
      <c r="WJD9" s="5"/>
      <c r="WJE9" s="81"/>
      <c r="WJF9" s="82"/>
      <c r="WJG9" s="5"/>
      <c r="WJJ9" s="82"/>
      <c r="WJK9" s="5"/>
      <c r="WJN9" s="82"/>
      <c r="WJO9" s="5"/>
      <c r="WJP9" s="81"/>
      <c r="WJQ9" s="82"/>
      <c r="WJR9" s="5"/>
      <c r="WJU9" s="82"/>
      <c r="WJV9" s="5"/>
      <c r="WJY9" s="82"/>
      <c r="WJZ9" s="5"/>
      <c r="WKA9" s="81"/>
      <c r="WKB9" s="82"/>
      <c r="WKC9" s="5"/>
      <c r="WKF9" s="82"/>
      <c r="WKG9" s="5"/>
      <c r="WKJ9" s="82"/>
      <c r="WKK9" s="5"/>
      <c r="WKL9" s="81"/>
      <c r="WKM9" s="82"/>
      <c r="WKN9" s="5"/>
      <c r="WKQ9" s="82"/>
      <c r="WKR9" s="5"/>
      <c r="WKU9" s="82"/>
      <c r="WKV9" s="5"/>
      <c r="WKW9" s="81"/>
      <c r="WKX9" s="82"/>
      <c r="WKY9" s="5"/>
      <c r="WLB9" s="82"/>
      <c r="WLC9" s="5"/>
      <c r="WLF9" s="82"/>
      <c r="WLG9" s="5"/>
      <c r="WLH9" s="81"/>
      <c r="WLI9" s="82"/>
      <c r="WLJ9" s="5"/>
      <c r="WLM9" s="82"/>
      <c r="WLN9" s="5"/>
      <c r="WLQ9" s="82"/>
      <c r="WLR9" s="5"/>
      <c r="WLS9" s="81"/>
      <c r="WLT9" s="82"/>
      <c r="WLU9" s="5"/>
      <c r="WLX9" s="82"/>
      <c r="WLY9" s="5"/>
      <c r="WMB9" s="82"/>
      <c r="WMC9" s="5"/>
      <c r="WMD9" s="81"/>
      <c r="WME9" s="82"/>
      <c r="WMF9" s="5"/>
      <c r="WMI9" s="82"/>
      <c r="WMJ9" s="5"/>
      <c r="WMM9" s="82"/>
      <c r="WMN9" s="5"/>
      <c r="WMO9" s="81"/>
      <c r="WMP9" s="82"/>
      <c r="WMQ9" s="5"/>
      <c r="WMT9" s="82"/>
      <c r="WMU9" s="5"/>
      <c r="WMX9" s="82"/>
      <c r="WMY9" s="5"/>
      <c r="WMZ9" s="81"/>
      <c r="WNA9" s="82"/>
      <c r="WNB9" s="5"/>
      <c r="WNE9" s="82"/>
      <c r="WNF9" s="5"/>
      <c r="WNI9" s="82"/>
      <c r="WNJ9" s="5"/>
      <c r="WNK9" s="81"/>
      <c r="WNL9" s="82"/>
      <c r="WNM9" s="5"/>
      <c r="WNP9" s="82"/>
      <c r="WNQ9" s="5"/>
      <c r="WNT9" s="82"/>
      <c r="WNU9" s="5"/>
      <c r="WNV9" s="81"/>
      <c r="WNW9" s="82"/>
      <c r="WNX9" s="5"/>
      <c r="WOA9" s="82"/>
      <c r="WOB9" s="5"/>
      <c r="WOE9" s="82"/>
      <c r="WOF9" s="5"/>
      <c r="WOG9" s="81"/>
      <c r="WOH9" s="82"/>
      <c r="WOI9" s="5"/>
      <c r="WOL9" s="82"/>
      <c r="WOM9" s="5"/>
      <c r="WOP9" s="82"/>
      <c r="WOQ9" s="5"/>
      <c r="WOR9" s="81"/>
      <c r="WOS9" s="82"/>
      <c r="WOT9" s="5"/>
      <c r="WOW9" s="82"/>
      <c r="WOX9" s="5"/>
      <c r="WPA9" s="82"/>
      <c r="WPB9" s="5"/>
      <c r="WPC9" s="81"/>
      <c r="WPD9" s="82"/>
      <c r="WPE9" s="5"/>
      <c r="WPH9" s="82"/>
      <c r="WPI9" s="5"/>
      <c r="WPL9" s="82"/>
      <c r="WPM9" s="5"/>
      <c r="WPN9" s="81"/>
      <c r="WPO9" s="82"/>
      <c r="WPP9" s="5"/>
      <c r="WPS9" s="82"/>
      <c r="WPT9" s="5"/>
      <c r="WPW9" s="82"/>
      <c r="WPX9" s="5"/>
      <c r="WPY9" s="81"/>
      <c r="WPZ9" s="82"/>
      <c r="WQA9" s="5"/>
      <c r="WQD9" s="82"/>
      <c r="WQE9" s="5"/>
      <c r="WQH9" s="82"/>
      <c r="WQI9" s="5"/>
      <c r="WQJ9" s="81"/>
      <c r="WQK9" s="82"/>
      <c r="WQL9" s="5"/>
      <c r="WQO9" s="82"/>
      <c r="WQP9" s="5"/>
      <c r="WQS9" s="82"/>
      <c r="WQT9" s="5"/>
      <c r="WQU9" s="81"/>
      <c r="WQV9" s="82"/>
      <c r="WQW9" s="5"/>
      <c r="WQZ9" s="82"/>
      <c r="WRA9" s="5"/>
      <c r="WRD9" s="82"/>
      <c r="WRE9" s="5"/>
      <c r="WRF9" s="81"/>
      <c r="WRG9" s="82"/>
      <c r="WRH9" s="5"/>
      <c r="WRK9" s="82"/>
      <c r="WRL9" s="5"/>
      <c r="WRO9" s="82"/>
      <c r="WRP9" s="5"/>
      <c r="WRQ9" s="81"/>
      <c r="WRR9" s="82"/>
      <c r="WRS9" s="5"/>
      <c r="WRV9" s="82"/>
      <c r="WRW9" s="5"/>
      <c r="WRZ9" s="82"/>
      <c r="WSA9" s="5"/>
      <c r="WSB9" s="81"/>
      <c r="WSC9" s="82"/>
      <c r="WSD9" s="5"/>
      <c r="WSG9" s="82"/>
      <c r="WSH9" s="5"/>
      <c r="WSK9" s="82"/>
      <c r="WSL9" s="5"/>
      <c r="WSM9" s="81"/>
      <c r="WSN9" s="82"/>
      <c r="WSO9" s="5"/>
      <c r="WSR9" s="82"/>
      <c r="WSS9" s="5"/>
      <c r="WSV9" s="82"/>
      <c r="WSW9" s="5"/>
      <c r="WSX9" s="81"/>
      <c r="WSY9" s="82"/>
      <c r="WSZ9" s="5"/>
      <c r="WTC9" s="82"/>
      <c r="WTD9" s="5"/>
      <c r="WTG9" s="82"/>
      <c r="WTH9" s="5"/>
      <c r="WTI9" s="81"/>
      <c r="WTJ9" s="82"/>
      <c r="WTK9" s="5"/>
      <c r="WTN9" s="82"/>
      <c r="WTO9" s="5"/>
      <c r="WTR9" s="82"/>
      <c r="WTS9" s="5"/>
      <c r="WTT9" s="81"/>
      <c r="WTU9" s="82"/>
      <c r="WTV9" s="5"/>
      <c r="WTY9" s="82"/>
      <c r="WTZ9" s="5"/>
      <c r="WUC9" s="82"/>
      <c r="WUD9" s="5"/>
      <c r="WUE9" s="81"/>
      <c r="WUF9" s="82"/>
      <c r="WUG9" s="5"/>
      <c r="WUJ9" s="82"/>
      <c r="WUK9" s="5"/>
      <c r="WUN9" s="82"/>
      <c r="WUO9" s="5"/>
      <c r="WUP9" s="81"/>
      <c r="WUQ9" s="82"/>
      <c r="WUR9" s="5"/>
      <c r="WUU9" s="82"/>
      <c r="WUV9" s="5"/>
      <c r="WUY9" s="82"/>
      <c r="WUZ9" s="5"/>
      <c r="WVA9" s="81"/>
      <c r="WVB9" s="82"/>
      <c r="WVC9" s="5"/>
      <c r="WVF9" s="82"/>
      <c r="WVG9" s="5"/>
      <c r="WVJ9" s="82"/>
      <c r="WVK9" s="5"/>
      <c r="WVL9" s="81"/>
      <c r="WVM9" s="82"/>
      <c r="WVN9" s="5"/>
      <c r="WVQ9" s="82"/>
      <c r="WVR9" s="5"/>
      <c r="WVU9" s="82"/>
      <c r="WVV9" s="5"/>
      <c r="WVW9" s="81"/>
      <c r="WVX9" s="82"/>
      <c r="WVY9" s="5"/>
      <c r="WWB9" s="82"/>
      <c r="WWC9" s="5"/>
      <c r="WWF9" s="82"/>
      <c r="WWG9" s="5"/>
      <c r="WWH9" s="81"/>
      <c r="WWI9" s="82"/>
      <c r="WWJ9" s="5"/>
      <c r="WWM9" s="82"/>
      <c r="WWN9" s="5"/>
      <c r="WWQ9" s="82"/>
      <c r="WWR9" s="5"/>
      <c r="WWS9" s="81"/>
      <c r="WWT9" s="82"/>
      <c r="WWU9" s="5"/>
      <c r="WWX9" s="82"/>
      <c r="WWY9" s="5"/>
      <c r="WXB9" s="82"/>
      <c r="WXC9" s="5"/>
      <c r="WXD9" s="81"/>
      <c r="WXE9" s="82"/>
      <c r="WXF9" s="5"/>
      <c r="WXI9" s="82"/>
      <c r="WXJ9" s="5"/>
      <c r="WXM9" s="82"/>
      <c r="WXN9" s="5"/>
      <c r="WXO9" s="81"/>
      <c r="WXP9" s="82"/>
      <c r="WXQ9" s="5"/>
      <c r="WXT9" s="82"/>
      <c r="WXU9" s="5"/>
      <c r="WXX9" s="82"/>
      <c r="WXY9" s="5"/>
      <c r="WXZ9" s="81"/>
      <c r="WYA9" s="82"/>
      <c r="WYB9" s="5"/>
      <c r="WYE9" s="82"/>
      <c r="WYF9" s="5"/>
      <c r="WYI9" s="82"/>
      <c r="WYJ9" s="5"/>
      <c r="WYK9" s="81"/>
      <c r="WYL9" s="82"/>
      <c r="WYM9" s="5"/>
      <c r="WYP9" s="82"/>
      <c r="WYQ9" s="5"/>
      <c r="WYT9" s="82"/>
      <c r="WYU9" s="5"/>
      <c r="WYV9" s="81"/>
      <c r="WYW9" s="82"/>
      <c r="WYX9" s="5"/>
      <c r="WZA9" s="82"/>
      <c r="WZB9" s="5"/>
      <c r="WZE9" s="82"/>
      <c r="WZF9" s="5"/>
      <c r="WZG9" s="81"/>
      <c r="WZH9" s="82"/>
      <c r="WZI9" s="5"/>
      <c r="WZL9" s="82"/>
      <c r="WZM9" s="5"/>
      <c r="WZP9" s="82"/>
      <c r="WZQ9" s="5"/>
      <c r="WZR9" s="81"/>
      <c r="WZS9" s="82"/>
      <c r="WZT9" s="5"/>
      <c r="WZW9" s="82"/>
      <c r="WZX9" s="5"/>
      <c r="XAA9" s="82"/>
      <c r="XAB9" s="5"/>
      <c r="XAC9" s="81"/>
      <c r="XAD9" s="82"/>
      <c r="XAE9" s="5"/>
      <c r="XAH9" s="82"/>
      <c r="XAI9" s="5"/>
      <c r="XAL9" s="82"/>
      <c r="XAM9" s="5"/>
      <c r="XAN9" s="81"/>
      <c r="XAO9" s="82"/>
      <c r="XAP9" s="5"/>
      <c r="XAS9" s="82"/>
      <c r="XAT9" s="5"/>
      <c r="XAW9" s="82"/>
      <c r="XAX9" s="5"/>
      <c r="XAY9" s="81"/>
      <c r="XAZ9" s="82"/>
      <c r="XBA9" s="5"/>
      <c r="XBD9" s="82"/>
      <c r="XBE9" s="5"/>
      <c r="XBH9" s="82"/>
      <c r="XBI9" s="5"/>
      <c r="XBJ9" s="81"/>
      <c r="XBK9" s="82"/>
      <c r="XBL9" s="5"/>
      <c r="XBO9" s="82"/>
      <c r="XBP9" s="5"/>
      <c r="XBS9" s="82"/>
      <c r="XBT9" s="5"/>
      <c r="XBU9" s="81"/>
      <c r="XBV9" s="82"/>
      <c r="XBW9" s="5"/>
      <c r="XBZ9" s="82"/>
      <c r="XCA9" s="5"/>
      <c r="XCD9" s="82"/>
      <c r="XCE9" s="5"/>
      <c r="XCF9" s="81"/>
      <c r="XCG9" s="82"/>
      <c r="XCH9" s="5"/>
      <c r="XCK9" s="82"/>
      <c r="XCL9" s="5"/>
      <c r="XCO9" s="82"/>
      <c r="XCP9" s="5"/>
      <c r="XCQ9" s="81"/>
      <c r="XCR9" s="82"/>
      <c r="XCS9" s="5"/>
      <c r="XCV9" s="82"/>
      <c r="XCW9" s="5"/>
      <c r="XCZ9" s="82"/>
      <c r="XDA9" s="5"/>
      <c r="XDB9" s="81"/>
      <c r="XDC9" s="82"/>
      <c r="XDD9" s="5"/>
      <c r="XDG9" s="82"/>
      <c r="XDH9" s="5"/>
      <c r="XDK9" s="82"/>
      <c r="XDL9" s="5"/>
      <c r="XDM9" s="81"/>
      <c r="XDN9" s="82"/>
      <c r="XDO9" s="5"/>
      <c r="XDR9" s="82"/>
      <c r="XDS9" s="5"/>
      <c r="XDV9" s="82"/>
      <c r="XDW9" s="5"/>
      <c r="XDX9" s="81"/>
      <c r="XDY9" s="82"/>
      <c r="XDZ9" s="5"/>
      <c r="XEC9" s="82"/>
      <c r="XED9" s="5"/>
      <c r="XEG9" s="82"/>
      <c r="XEH9" s="5"/>
      <c r="XEI9" s="81"/>
      <c r="XEJ9" s="82"/>
      <c r="XEK9" s="5"/>
      <c r="XEN9" s="82"/>
      <c r="XEO9" s="5"/>
      <c r="XER9" s="82"/>
      <c r="XES9" s="5"/>
      <c r="XET9" s="81"/>
      <c r="XEU9" s="82"/>
      <c r="XEV9" s="5"/>
    </row>
    <row r="10" spans="1:1024 1027:2047 2050:3070 3073:8192 8195:9215 9218:10238 10241:12288 12291:13311 13314:14334 14337:16376" ht="14.4">
      <c r="A10" s="83">
        <v>2021</v>
      </c>
      <c r="B10" s="84">
        <v>62.418213880253212</v>
      </c>
      <c r="C10" s="7">
        <v>32</v>
      </c>
      <c r="D10" s="85"/>
      <c r="E10" s="85"/>
      <c r="F10" s="84">
        <v>36.440225358711388</v>
      </c>
      <c r="G10" s="7">
        <v>28</v>
      </c>
      <c r="H10" s="85"/>
      <c r="I10" s="85"/>
      <c r="J10" s="84">
        <v>98.858439238964593</v>
      </c>
      <c r="K10" s="7">
        <v>31</v>
      </c>
      <c r="L10" s="81"/>
      <c r="O10" s="82"/>
      <c r="P10" s="5"/>
      <c r="Q10" s="81"/>
      <c r="R10" s="82"/>
      <c r="S10" s="5"/>
      <c r="V10" s="82"/>
      <c r="W10" s="5"/>
      <c r="Z10" s="82"/>
      <c r="AA10" s="5"/>
      <c r="AB10" s="81"/>
      <c r="AC10" s="82"/>
      <c r="AD10" s="5"/>
      <c r="AG10" s="82"/>
      <c r="AH10" s="5"/>
      <c r="AK10" s="82"/>
      <c r="AL10" s="5"/>
      <c r="AM10" s="81"/>
      <c r="AN10" s="82"/>
      <c r="AO10" s="5"/>
      <c r="AR10" s="82"/>
      <c r="AS10" s="5"/>
      <c r="AV10" s="82"/>
      <c r="AW10" s="5"/>
      <c r="AX10" s="81"/>
      <c r="AY10" s="82"/>
      <c r="AZ10" s="5"/>
      <c r="BC10" s="82"/>
      <c r="BD10" s="5"/>
      <c r="BG10" s="82"/>
      <c r="BH10" s="5"/>
      <c r="BI10" s="81"/>
      <c r="BJ10" s="82"/>
      <c r="BK10" s="5"/>
      <c r="BN10" s="82"/>
      <c r="BO10" s="5"/>
      <c r="BR10" s="82"/>
      <c r="BS10" s="5"/>
      <c r="BT10" s="81"/>
      <c r="BU10" s="82"/>
      <c r="BV10" s="5"/>
      <c r="BY10" s="82"/>
      <c r="BZ10" s="5"/>
      <c r="CC10" s="82"/>
      <c r="CD10" s="5"/>
      <c r="CE10" s="81"/>
      <c r="CF10" s="82"/>
      <c r="CG10" s="5"/>
      <c r="CJ10" s="82"/>
      <c r="CK10" s="5"/>
      <c r="CN10" s="82"/>
      <c r="CO10" s="5"/>
      <c r="CP10" s="81"/>
      <c r="CQ10" s="82"/>
      <c r="CR10" s="5"/>
      <c r="CU10" s="82"/>
      <c r="CV10" s="5"/>
      <c r="CY10" s="82"/>
      <c r="CZ10" s="5"/>
      <c r="DA10" s="81"/>
      <c r="DB10" s="82"/>
      <c r="DC10" s="5"/>
      <c r="DF10" s="82"/>
      <c r="DG10" s="5"/>
      <c r="DJ10" s="82"/>
      <c r="DK10" s="5"/>
      <c r="DL10" s="81"/>
      <c r="DM10" s="82"/>
      <c r="DN10" s="5"/>
      <c r="DQ10" s="82"/>
      <c r="DR10" s="5"/>
      <c r="DU10" s="82"/>
      <c r="DV10" s="5"/>
      <c r="DW10" s="81"/>
      <c r="DX10" s="82"/>
      <c r="DY10" s="5"/>
      <c r="EB10" s="82"/>
      <c r="EC10" s="5"/>
      <c r="EF10" s="82"/>
      <c r="EG10" s="5"/>
      <c r="EH10" s="81"/>
      <c r="EI10" s="82"/>
      <c r="EJ10" s="5"/>
      <c r="EM10" s="82"/>
      <c r="EN10" s="5"/>
      <c r="EQ10" s="82"/>
      <c r="ER10" s="5"/>
      <c r="ES10" s="81"/>
      <c r="ET10" s="82"/>
      <c r="EU10" s="5"/>
      <c r="EX10" s="82"/>
      <c r="EY10" s="5"/>
      <c r="FB10" s="82"/>
      <c r="FC10" s="5"/>
      <c r="FD10" s="81"/>
      <c r="FE10" s="82"/>
      <c r="FF10" s="5"/>
      <c r="FI10" s="82"/>
      <c r="FJ10" s="5"/>
      <c r="FM10" s="82"/>
      <c r="FN10" s="5"/>
      <c r="FO10" s="81"/>
      <c r="FP10" s="82"/>
      <c r="FQ10" s="5"/>
      <c r="FT10" s="82"/>
      <c r="FU10" s="5"/>
      <c r="FX10" s="82"/>
      <c r="FY10" s="5"/>
      <c r="FZ10" s="81"/>
      <c r="GA10" s="82"/>
      <c r="GB10" s="5"/>
      <c r="GE10" s="82"/>
      <c r="GF10" s="5"/>
      <c r="GI10" s="82"/>
      <c r="GJ10" s="5"/>
      <c r="GK10" s="81"/>
      <c r="GL10" s="82"/>
      <c r="GM10" s="5"/>
      <c r="GP10" s="82"/>
      <c r="GQ10" s="5"/>
      <c r="GT10" s="82"/>
      <c r="GU10" s="5"/>
      <c r="GV10" s="81"/>
      <c r="GW10" s="82"/>
      <c r="GX10" s="5"/>
      <c r="HA10" s="82"/>
      <c r="HB10" s="5"/>
      <c r="HE10" s="82"/>
      <c r="HF10" s="5"/>
      <c r="HG10" s="81"/>
      <c r="HH10" s="82"/>
      <c r="HI10" s="5"/>
      <c r="HL10" s="82"/>
      <c r="HM10" s="5"/>
      <c r="HP10" s="82"/>
      <c r="HQ10" s="5"/>
      <c r="HR10" s="81"/>
      <c r="HS10" s="82"/>
      <c r="HT10" s="5"/>
      <c r="HW10" s="82"/>
      <c r="HX10" s="5"/>
      <c r="IA10" s="82"/>
      <c r="IB10" s="5"/>
      <c r="IC10" s="81"/>
      <c r="ID10" s="82"/>
      <c r="IE10" s="5"/>
      <c r="IH10" s="82"/>
      <c r="II10" s="5"/>
      <c r="IL10" s="82"/>
      <c r="IM10" s="5"/>
      <c r="IN10" s="81"/>
      <c r="IO10" s="82"/>
      <c r="IP10" s="5"/>
      <c r="IS10" s="82"/>
      <c r="IT10" s="5"/>
      <c r="IW10" s="82"/>
      <c r="IX10" s="5"/>
      <c r="IY10" s="81"/>
      <c r="IZ10" s="82"/>
      <c r="JA10" s="5"/>
      <c r="JD10" s="82"/>
      <c r="JE10" s="5"/>
      <c r="JH10" s="82"/>
      <c r="JI10" s="5"/>
      <c r="JJ10" s="81"/>
      <c r="JK10" s="82"/>
      <c r="JL10" s="5"/>
      <c r="JO10" s="82"/>
      <c r="JP10" s="5"/>
      <c r="JS10" s="82"/>
      <c r="JT10" s="5"/>
      <c r="JU10" s="81"/>
      <c r="JV10" s="82"/>
      <c r="JW10" s="5"/>
      <c r="JZ10" s="82"/>
      <c r="KA10" s="5"/>
      <c r="KD10" s="82"/>
      <c r="KE10" s="5"/>
      <c r="KF10" s="81"/>
      <c r="KG10" s="82"/>
      <c r="KH10" s="5"/>
      <c r="KK10" s="82"/>
      <c r="KL10" s="5"/>
      <c r="KO10" s="82"/>
      <c r="KP10" s="5"/>
      <c r="KQ10" s="81"/>
      <c r="KR10" s="82"/>
      <c r="KS10" s="5"/>
      <c r="KV10" s="82"/>
      <c r="KW10" s="5"/>
      <c r="KZ10" s="82"/>
      <c r="LA10" s="5"/>
      <c r="LB10" s="81"/>
      <c r="LC10" s="82"/>
      <c r="LD10" s="5"/>
      <c r="LG10" s="82"/>
      <c r="LH10" s="5"/>
      <c r="LK10" s="82"/>
      <c r="LL10" s="5"/>
      <c r="LM10" s="81"/>
      <c r="LN10" s="82"/>
      <c r="LO10" s="5"/>
      <c r="LR10" s="82"/>
      <c r="LS10" s="5"/>
      <c r="LV10" s="82"/>
      <c r="LW10" s="5"/>
      <c r="LX10" s="81"/>
      <c r="LY10" s="82"/>
      <c r="LZ10" s="5"/>
      <c r="MC10" s="82"/>
      <c r="MD10" s="5"/>
      <c r="MG10" s="82"/>
      <c r="MH10" s="5"/>
      <c r="MI10" s="81"/>
      <c r="MJ10" s="82"/>
      <c r="MK10" s="5"/>
      <c r="MN10" s="82"/>
      <c r="MO10" s="5"/>
      <c r="MR10" s="82"/>
      <c r="MS10" s="5"/>
      <c r="MT10" s="81"/>
      <c r="MU10" s="82"/>
      <c r="MV10" s="5"/>
      <c r="MY10" s="82"/>
      <c r="MZ10" s="5"/>
      <c r="NC10" s="82"/>
      <c r="ND10" s="5"/>
      <c r="NE10" s="81"/>
      <c r="NF10" s="82"/>
      <c r="NG10" s="5"/>
      <c r="NJ10" s="82"/>
      <c r="NK10" s="5"/>
      <c r="NN10" s="82"/>
      <c r="NO10" s="5"/>
      <c r="NP10" s="81"/>
      <c r="NQ10" s="82"/>
      <c r="NR10" s="5"/>
      <c r="NU10" s="82"/>
      <c r="NV10" s="5"/>
      <c r="NY10" s="82"/>
      <c r="NZ10" s="5"/>
      <c r="OA10" s="81"/>
      <c r="OB10" s="82"/>
      <c r="OC10" s="5"/>
      <c r="OF10" s="82"/>
      <c r="OG10" s="5"/>
      <c r="OJ10" s="82"/>
      <c r="OK10" s="5"/>
      <c r="OL10" s="81"/>
      <c r="OM10" s="82"/>
      <c r="ON10" s="5"/>
      <c r="OQ10" s="82"/>
      <c r="OR10" s="5"/>
      <c r="OU10" s="82"/>
      <c r="OV10" s="5"/>
      <c r="OW10" s="81"/>
      <c r="OX10" s="82"/>
      <c r="OY10" s="5"/>
      <c r="PB10" s="82"/>
      <c r="PC10" s="5"/>
      <c r="PF10" s="82"/>
      <c r="PG10" s="5"/>
      <c r="PH10" s="81"/>
      <c r="PI10" s="82"/>
      <c r="PJ10" s="5"/>
      <c r="PM10" s="82"/>
      <c r="PN10" s="5"/>
      <c r="PQ10" s="82"/>
      <c r="PR10" s="5"/>
      <c r="PS10" s="81"/>
      <c r="PT10" s="82"/>
      <c r="PU10" s="5"/>
      <c r="PX10" s="82"/>
      <c r="PY10" s="5"/>
      <c r="QB10" s="82"/>
      <c r="QC10" s="5"/>
      <c r="QD10" s="81"/>
      <c r="QE10" s="82"/>
      <c r="QF10" s="5"/>
      <c r="QI10" s="82"/>
      <c r="QJ10" s="5"/>
      <c r="QM10" s="82"/>
      <c r="QN10" s="5"/>
      <c r="QO10" s="81"/>
      <c r="QP10" s="82"/>
      <c r="QQ10" s="5"/>
      <c r="QT10" s="82"/>
      <c r="QU10" s="5"/>
      <c r="QX10" s="82"/>
      <c r="QY10" s="5"/>
      <c r="QZ10" s="81"/>
      <c r="RA10" s="82"/>
      <c r="RB10" s="5"/>
      <c r="RE10" s="82"/>
      <c r="RF10" s="5"/>
      <c r="RI10" s="82"/>
      <c r="RJ10" s="5"/>
      <c r="RK10" s="81"/>
      <c r="RL10" s="82"/>
      <c r="RM10" s="5"/>
      <c r="RP10" s="82"/>
      <c r="RQ10" s="5"/>
      <c r="RT10" s="82"/>
      <c r="RU10" s="5"/>
      <c r="RV10" s="81"/>
      <c r="RW10" s="82"/>
      <c r="RX10" s="5"/>
      <c r="SA10" s="82"/>
      <c r="SB10" s="5"/>
      <c r="SE10" s="82"/>
      <c r="SF10" s="5"/>
      <c r="SG10" s="81"/>
      <c r="SH10" s="82"/>
      <c r="SI10" s="5"/>
      <c r="SL10" s="82"/>
      <c r="SM10" s="5"/>
      <c r="SP10" s="82"/>
      <c r="SQ10" s="5"/>
      <c r="SR10" s="81"/>
      <c r="SS10" s="82"/>
      <c r="ST10" s="5"/>
      <c r="SW10" s="82"/>
      <c r="SX10" s="5"/>
      <c r="TA10" s="82"/>
      <c r="TB10" s="5"/>
      <c r="TC10" s="81"/>
      <c r="TD10" s="82"/>
      <c r="TE10" s="5"/>
      <c r="TH10" s="82"/>
      <c r="TI10" s="5"/>
      <c r="TL10" s="82"/>
      <c r="TM10" s="5"/>
      <c r="TN10" s="81"/>
      <c r="TO10" s="82"/>
      <c r="TP10" s="5"/>
      <c r="TS10" s="82"/>
      <c r="TT10" s="5"/>
      <c r="TW10" s="82"/>
      <c r="TX10" s="5"/>
      <c r="TY10" s="81"/>
      <c r="TZ10" s="82"/>
      <c r="UA10" s="5"/>
      <c r="UD10" s="82"/>
      <c r="UE10" s="5"/>
      <c r="UH10" s="82"/>
      <c r="UI10" s="5"/>
      <c r="UJ10" s="81"/>
      <c r="UK10" s="82"/>
      <c r="UL10" s="5"/>
      <c r="UO10" s="82"/>
      <c r="UP10" s="5"/>
      <c r="US10" s="82"/>
      <c r="UT10" s="5"/>
      <c r="UU10" s="81"/>
      <c r="UV10" s="82"/>
      <c r="UW10" s="5"/>
      <c r="UZ10" s="82"/>
      <c r="VA10" s="5"/>
      <c r="VD10" s="82"/>
      <c r="VE10" s="5"/>
      <c r="VF10" s="81"/>
      <c r="VG10" s="82"/>
      <c r="VH10" s="5"/>
      <c r="VK10" s="82"/>
      <c r="VL10" s="5"/>
      <c r="VO10" s="82"/>
      <c r="VP10" s="5"/>
      <c r="VQ10" s="81"/>
      <c r="VR10" s="82"/>
      <c r="VS10" s="5"/>
      <c r="VV10" s="82"/>
      <c r="VW10" s="5"/>
      <c r="VZ10" s="82"/>
      <c r="WA10" s="5"/>
      <c r="WB10" s="81"/>
      <c r="WC10" s="82"/>
      <c r="WD10" s="5"/>
      <c r="WG10" s="82"/>
      <c r="WH10" s="5"/>
      <c r="WK10" s="82"/>
      <c r="WL10" s="5"/>
      <c r="WM10" s="81"/>
      <c r="WN10" s="82"/>
      <c r="WO10" s="5"/>
      <c r="WR10" s="82"/>
      <c r="WS10" s="5"/>
      <c r="WV10" s="82"/>
      <c r="WW10" s="5"/>
      <c r="WX10" s="81"/>
      <c r="WY10" s="82"/>
      <c r="WZ10" s="5"/>
      <c r="XC10" s="82"/>
      <c r="XD10" s="5"/>
      <c r="XG10" s="82"/>
      <c r="XH10" s="5"/>
      <c r="XI10" s="81"/>
      <c r="XJ10" s="82"/>
      <c r="XK10" s="5"/>
      <c r="XN10" s="82"/>
      <c r="XO10" s="5"/>
      <c r="XR10" s="82"/>
      <c r="XS10" s="5"/>
      <c r="XT10" s="81"/>
      <c r="XU10" s="82"/>
      <c r="XV10" s="5"/>
      <c r="XY10" s="82"/>
      <c r="XZ10" s="5"/>
      <c r="YC10" s="82"/>
      <c r="YD10" s="5"/>
      <c r="YE10" s="81"/>
      <c r="YF10" s="82"/>
      <c r="YG10" s="5"/>
      <c r="YJ10" s="82"/>
      <c r="YK10" s="5"/>
      <c r="YN10" s="82"/>
      <c r="YO10" s="5"/>
      <c r="YP10" s="81"/>
      <c r="YQ10" s="82"/>
      <c r="YR10" s="5"/>
      <c r="YU10" s="82"/>
      <c r="YV10" s="5"/>
      <c r="YY10" s="82"/>
      <c r="YZ10" s="5"/>
      <c r="ZA10" s="81"/>
      <c r="ZB10" s="82"/>
      <c r="ZC10" s="5"/>
      <c r="ZF10" s="82"/>
      <c r="ZG10" s="5"/>
      <c r="ZJ10" s="82"/>
      <c r="ZK10" s="5"/>
      <c r="ZL10" s="81"/>
      <c r="ZM10" s="82"/>
      <c r="ZN10" s="5"/>
      <c r="ZQ10" s="82"/>
      <c r="ZR10" s="5"/>
      <c r="ZU10" s="82"/>
      <c r="ZV10" s="5"/>
      <c r="ZW10" s="81"/>
      <c r="ZX10" s="82"/>
      <c r="ZY10" s="5"/>
      <c r="AAB10" s="82"/>
      <c r="AAC10" s="5"/>
      <c r="AAF10" s="82"/>
      <c r="AAG10" s="5"/>
      <c r="AAH10" s="81"/>
      <c r="AAI10" s="82"/>
      <c r="AAJ10" s="5"/>
      <c r="AAM10" s="82"/>
      <c r="AAN10" s="5"/>
      <c r="AAQ10" s="82"/>
      <c r="AAR10" s="5"/>
      <c r="AAS10" s="81"/>
      <c r="AAT10" s="82"/>
      <c r="AAU10" s="5"/>
      <c r="AAX10" s="82"/>
      <c r="AAY10" s="5"/>
      <c r="ABB10" s="82"/>
      <c r="ABC10" s="5"/>
      <c r="ABD10" s="81"/>
      <c r="ABE10" s="82"/>
      <c r="ABF10" s="5"/>
      <c r="ABI10" s="82"/>
      <c r="ABJ10" s="5"/>
      <c r="ABM10" s="82"/>
      <c r="ABN10" s="5"/>
      <c r="ABO10" s="81"/>
      <c r="ABP10" s="82"/>
      <c r="ABQ10" s="5"/>
      <c r="ABT10" s="82"/>
      <c r="ABU10" s="5"/>
      <c r="ABX10" s="82"/>
      <c r="ABY10" s="5"/>
      <c r="ABZ10" s="81"/>
      <c r="ACA10" s="82"/>
      <c r="ACB10" s="5"/>
      <c r="ACE10" s="82"/>
      <c r="ACF10" s="5"/>
      <c r="ACI10" s="82"/>
      <c r="ACJ10" s="5"/>
      <c r="ACK10" s="81"/>
      <c r="ACL10" s="82"/>
      <c r="ACM10" s="5"/>
      <c r="ACP10" s="82"/>
      <c r="ACQ10" s="5"/>
      <c r="ACT10" s="82"/>
      <c r="ACU10" s="5"/>
      <c r="ACV10" s="81"/>
      <c r="ACW10" s="82"/>
      <c r="ACX10" s="5"/>
      <c r="ADA10" s="82"/>
      <c r="ADB10" s="5"/>
      <c r="ADE10" s="82"/>
      <c r="ADF10" s="5"/>
      <c r="ADG10" s="81"/>
      <c r="ADH10" s="82"/>
      <c r="ADI10" s="5"/>
      <c r="ADL10" s="82"/>
      <c r="ADM10" s="5"/>
      <c r="ADP10" s="82"/>
      <c r="ADQ10" s="5"/>
      <c r="ADR10" s="81"/>
      <c r="ADS10" s="82"/>
      <c r="ADT10" s="5"/>
      <c r="ADW10" s="82"/>
      <c r="ADX10" s="5"/>
      <c r="AEA10" s="82"/>
      <c r="AEB10" s="5"/>
      <c r="AEC10" s="81"/>
      <c r="AED10" s="82"/>
      <c r="AEE10" s="5"/>
      <c r="AEH10" s="82"/>
      <c r="AEI10" s="5"/>
      <c r="AEL10" s="82"/>
      <c r="AEM10" s="5"/>
      <c r="AEN10" s="81"/>
      <c r="AEO10" s="82"/>
      <c r="AEP10" s="5"/>
      <c r="AES10" s="82"/>
      <c r="AET10" s="5"/>
      <c r="AEW10" s="82"/>
      <c r="AEX10" s="5"/>
      <c r="AEY10" s="81"/>
      <c r="AEZ10" s="82"/>
      <c r="AFA10" s="5"/>
      <c r="AFD10" s="82"/>
      <c r="AFE10" s="5"/>
      <c r="AFH10" s="82"/>
      <c r="AFI10" s="5"/>
      <c r="AFJ10" s="81"/>
      <c r="AFK10" s="82"/>
      <c r="AFL10" s="5"/>
      <c r="AFO10" s="82"/>
      <c r="AFP10" s="5"/>
      <c r="AFS10" s="82"/>
      <c r="AFT10" s="5"/>
      <c r="AFU10" s="81"/>
      <c r="AFV10" s="82"/>
      <c r="AFW10" s="5"/>
      <c r="AFZ10" s="82"/>
      <c r="AGA10" s="5"/>
      <c r="AGD10" s="82"/>
      <c r="AGE10" s="5"/>
      <c r="AGF10" s="81"/>
      <c r="AGG10" s="82"/>
      <c r="AGH10" s="5"/>
      <c r="AGK10" s="82"/>
      <c r="AGL10" s="5"/>
      <c r="AGO10" s="82"/>
      <c r="AGP10" s="5"/>
      <c r="AGQ10" s="81"/>
      <c r="AGR10" s="82"/>
      <c r="AGS10" s="5"/>
      <c r="AGV10" s="82"/>
      <c r="AGW10" s="5"/>
      <c r="AGZ10" s="82"/>
      <c r="AHA10" s="5"/>
      <c r="AHB10" s="81"/>
      <c r="AHC10" s="82"/>
      <c r="AHD10" s="5"/>
      <c r="AHG10" s="82"/>
      <c r="AHH10" s="5"/>
      <c r="AHK10" s="82"/>
      <c r="AHL10" s="5"/>
      <c r="AHM10" s="81"/>
      <c r="AHN10" s="82"/>
      <c r="AHO10" s="5"/>
      <c r="AHR10" s="82"/>
      <c r="AHS10" s="5"/>
      <c r="AHV10" s="82"/>
      <c r="AHW10" s="5"/>
      <c r="AHX10" s="81"/>
      <c r="AHY10" s="82"/>
      <c r="AHZ10" s="5"/>
      <c r="AIC10" s="82"/>
      <c r="AID10" s="5"/>
      <c r="AIG10" s="82"/>
      <c r="AIH10" s="5"/>
      <c r="AII10" s="81"/>
      <c r="AIJ10" s="82"/>
      <c r="AIK10" s="5"/>
      <c r="AIN10" s="82"/>
      <c r="AIO10" s="5"/>
      <c r="AIR10" s="82"/>
      <c r="AIS10" s="5"/>
      <c r="AIT10" s="81"/>
      <c r="AIU10" s="82"/>
      <c r="AIV10" s="5"/>
      <c r="AIY10" s="82"/>
      <c r="AIZ10" s="5"/>
      <c r="AJC10" s="82"/>
      <c r="AJD10" s="5"/>
      <c r="AJE10" s="81"/>
      <c r="AJF10" s="82"/>
      <c r="AJG10" s="5"/>
      <c r="AJJ10" s="82"/>
      <c r="AJK10" s="5"/>
      <c r="AJN10" s="82"/>
      <c r="AJO10" s="5"/>
      <c r="AJP10" s="81"/>
      <c r="AJQ10" s="82"/>
      <c r="AJR10" s="5"/>
      <c r="AJU10" s="82"/>
      <c r="AJV10" s="5"/>
      <c r="AJY10" s="82"/>
      <c r="AJZ10" s="5"/>
      <c r="AKA10" s="81"/>
      <c r="AKB10" s="82"/>
      <c r="AKC10" s="5"/>
      <c r="AKF10" s="82"/>
      <c r="AKG10" s="5"/>
      <c r="AKJ10" s="82"/>
      <c r="AKK10" s="5"/>
      <c r="AKL10" s="81"/>
      <c r="AKM10" s="82"/>
      <c r="AKN10" s="5"/>
      <c r="AKQ10" s="82"/>
      <c r="AKR10" s="5"/>
      <c r="AKU10" s="82"/>
      <c r="AKV10" s="5"/>
      <c r="AKW10" s="81"/>
      <c r="AKX10" s="82"/>
      <c r="AKY10" s="5"/>
      <c r="ALB10" s="82"/>
      <c r="ALC10" s="5"/>
      <c r="ALF10" s="82"/>
      <c r="ALG10" s="5"/>
      <c r="ALH10" s="81"/>
      <c r="ALI10" s="82"/>
      <c r="ALJ10" s="5"/>
      <c r="ALM10" s="82"/>
      <c r="ALN10" s="5"/>
      <c r="ALQ10" s="82"/>
      <c r="ALR10" s="5"/>
      <c r="ALS10" s="81"/>
      <c r="ALT10" s="82"/>
      <c r="ALU10" s="5"/>
      <c r="ALX10" s="82"/>
      <c r="ALY10" s="5"/>
      <c r="AMB10" s="82"/>
      <c r="AMC10" s="5"/>
      <c r="AMD10" s="81"/>
      <c r="AME10" s="82"/>
      <c r="AMF10" s="5"/>
      <c r="AMI10" s="82"/>
      <c r="AMJ10" s="5"/>
      <c r="AMM10" s="82"/>
      <c r="AMN10" s="5"/>
      <c r="AMO10" s="81"/>
      <c r="AMP10" s="82"/>
      <c r="AMQ10" s="5"/>
      <c r="AMT10" s="82"/>
      <c r="AMU10" s="5"/>
      <c r="AMX10" s="82"/>
      <c r="AMY10" s="5"/>
      <c r="AMZ10" s="81"/>
      <c r="ANA10" s="82"/>
      <c r="ANB10" s="5"/>
      <c r="ANE10" s="82"/>
      <c r="ANF10" s="5"/>
      <c r="ANI10" s="82"/>
      <c r="ANJ10" s="5"/>
      <c r="ANK10" s="81"/>
      <c r="ANL10" s="82"/>
      <c r="ANM10" s="5"/>
      <c r="ANP10" s="82"/>
      <c r="ANQ10" s="5"/>
      <c r="ANT10" s="82"/>
      <c r="ANU10" s="5"/>
      <c r="ANV10" s="81"/>
      <c r="ANW10" s="82"/>
      <c r="ANX10" s="5"/>
      <c r="AOA10" s="82"/>
      <c r="AOB10" s="5"/>
      <c r="AOE10" s="82"/>
      <c r="AOF10" s="5"/>
      <c r="AOG10" s="81"/>
      <c r="AOH10" s="82"/>
      <c r="AOI10" s="5"/>
      <c r="AOL10" s="82"/>
      <c r="AOM10" s="5"/>
      <c r="AOP10" s="82"/>
      <c r="AOQ10" s="5"/>
      <c r="AOR10" s="81"/>
      <c r="AOS10" s="82"/>
      <c r="AOT10" s="5"/>
      <c r="AOW10" s="82"/>
      <c r="AOX10" s="5"/>
      <c r="APA10" s="82"/>
      <c r="APB10" s="5"/>
      <c r="APC10" s="81"/>
      <c r="APD10" s="82"/>
      <c r="APE10" s="5"/>
      <c r="APH10" s="82"/>
      <c r="API10" s="5"/>
      <c r="APL10" s="82"/>
      <c r="APM10" s="5"/>
      <c r="APN10" s="81"/>
      <c r="APO10" s="82"/>
      <c r="APP10" s="5"/>
      <c r="APS10" s="82"/>
      <c r="APT10" s="5"/>
      <c r="APW10" s="82"/>
      <c r="APX10" s="5"/>
      <c r="APY10" s="81"/>
      <c r="APZ10" s="82"/>
      <c r="AQA10" s="5"/>
      <c r="AQD10" s="82"/>
      <c r="AQE10" s="5"/>
      <c r="AQH10" s="82"/>
      <c r="AQI10" s="5"/>
      <c r="AQJ10" s="81"/>
      <c r="AQK10" s="82"/>
      <c r="AQL10" s="5"/>
      <c r="AQO10" s="82"/>
      <c r="AQP10" s="5"/>
      <c r="AQS10" s="82"/>
      <c r="AQT10" s="5"/>
      <c r="AQU10" s="81"/>
      <c r="AQV10" s="82"/>
      <c r="AQW10" s="5"/>
      <c r="AQZ10" s="82"/>
      <c r="ARA10" s="5"/>
      <c r="ARD10" s="82"/>
      <c r="ARE10" s="5"/>
      <c r="ARF10" s="81"/>
      <c r="ARG10" s="82"/>
      <c r="ARH10" s="5"/>
      <c r="ARK10" s="82"/>
      <c r="ARL10" s="5"/>
      <c r="ARO10" s="82"/>
      <c r="ARP10" s="5"/>
      <c r="ARQ10" s="81"/>
      <c r="ARR10" s="82"/>
      <c r="ARS10" s="5"/>
      <c r="ARV10" s="82"/>
      <c r="ARW10" s="5"/>
      <c r="ARZ10" s="82"/>
      <c r="ASA10" s="5"/>
      <c r="ASB10" s="81"/>
      <c r="ASC10" s="82"/>
      <c r="ASD10" s="5"/>
      <c r="ASG10" s="82"/>
      <c r="ASH10" s="5"/>
      <c r="ASK10" s="82"/>
      <c r="ASL10" s="5"/>
      <c r="ASM10" s="81"/>
      <c r="ASN10" s="82"/>
      <c r="ASO10" s="5"/>
      <c r="ASR10" s="82"/>
      <c r="ASS10" s="5"/>
      <c r="ASV10" s="82"/>
      <c r="ASW10" s="5"/>
      <c r="ASX10" s="81"/>
      <c r="ASY10" s="82"/>
      <c r="ASZ10" s="5"/>
      <c r="ATC10" s="82"/>
      <c r="ATD10" s="5"/>
      <c r="ATG10" s="82"/>
      <c r="ATH10" s="5"/>
      <c r="ATI10" s="81"/>
      <c r="ATJ10" s="82"/>
      <c r="ATK10" s="5"/>
      <c r="ATN10" s="82"/>
      <c r="ATO10" s="5"/>
      <c r="ATR10" s="82"/>
      <c r="ATS10" s="5"/>
      <c r="ATT10" s="81"/>
      <c r="ATU10" s="82"/>
      <c r="ATV10" s="5"/>
      <c r="ATY10" s="82"/>
      <c r="ATZ10" s="5"/>
      <c r="AUC10" s="82"/>
      <c r="AUD10" s="5"/>
      <c r="AUE10" s="81"/>
      <c r="AUF10" s="82"/>
      <c r="AUG10" s="5"/>
      <c r="AUJ10" s="82"/>
      <c r="AUK10" s="5"/>
      <c r="AUN10" s="82"/>
      <c r="AUO10" s="5"/>
      <c r="AUP10" s="81"/>
      <c r="AUQ10" s="82"/>
      <c r="AUR10" s="5"/>
      <c r="AUU10" s="82"/>
      <c r="AUV10" s="5"/>
      <c r="AUY10" s="82"/>
      <c r="AUZ10" s="5"/>
      <c r="AVA10" s="81"/>
      <c r="AVB10" s="82"/>
      <c r="AVC10" s="5"/>
      <c r="AVF10" s="82"/>
      <c r="AVG10" s="5"/>
      <c r="AVJ10" s="82"/>
      <c r="AVK10" s="5"/>
      <c r="AVL10" s="81"/>
      <c r="AVM10" s="82"/>
      <c r="AVN10" s="5"/>
      <c r="AVQ10" s="82"/>
      <c r="AVR10" s="5"/>
      <c r="AVU10" s="82"/>
      <c r="AVV10" s="5"/>
      <c r="AVW10" s="81"/>
      <c r="AVX10" s="82"/>
      <c r="AVY10" s="5"/>
      <c r="AWB10" s="82"/>
      <c r="AWC10" s="5"/>
      <c r="AWF10" s="82"/>
      <c r="AWG10" s="5"/>
      <c r="AWH10" s="81"/>
      <c r="AWI10" s="82"/>
      <c r="AWJ10" s="5"/>
      <c r="AWM10" s="82"/>
      <c r="AWN10" s="5"/>
      <c r="AWQ10" s="82"/>
      <c r="AWR10" s="5"/>
      <c r="AWS10" s="81"/>
      <c r="AWT10" s="82"/>
      <c r="AWU10" s="5"/>
      <c r="AWX10" s="82"/>
      <c r="AWY10" s="5"/>
      <c r="AXB10" s="82"/>
      <c r="AXC10" s="5"/>
      <c r="AXD10" s="81"/>
      <c r="AXE10" s="82"/>
      <c r="AXF10" s="5"/>
      <c r="AXI10" s="82"/>
      <c r="AXJ10" s="5"/>
      <c r="AXM10" s="82"/>
      <c r="AXN10" s="5"/>
      <c r="AXO10" s="81"/>
      <c r="AXP10" s="82"/>
      <c r="AXQ10" s="5"/>
      <c r="AXT10" s="82"/>
      <c r="AXU10" s="5"/>
      <c r="AXX10" s="82"/>
      <c r="AXY10" s="5"/>
      <c r="AXZ10" s="81"/>
      <c r="AYA10" s="82"/>
      <c r="AYB10" s="5"/>
      <c r="AYE10" s="82"/>
      <c r="AYF10" s="5"/>
      <c r="AYI10" s="82"/>
      <c r="AYJ10" s="5"/>
      <c r="AYK10" s="81"/>
      <c r="AYL10" s="82"/>
      <c r="AYM10" s="5"/>
      <c r="AYP10" s="82"/>
      <c r="AYQ10" s="5"/>
      <c r="AYT10" s="82"/>
      <c r="AYU10" s="5"/>
      <c r="AYV10" s="81"/>
      <c r="AYW10" s="82"/>
      <c r="AYX10" s="5"/>
      <c r="AZA10" s="82"/>
      <c r="AZB10" s="5"/>
      <c r="AZE10" s="82"/>
      <c r="AZF10" s="5"/>
      <c r="AZG10" s="81"/>
      <c r="AZH10" s="82"/>
      <c r="AZI10" s="5"/>
      <c r="AZL10" s="82"/>
      <c r="AZM10" s="5"/>
      <c r="AZP10" s="82"/>
      <c r="AZQ10" s="5"/>
      <c r="AZR10" s="81"/>
      <c r="AZS10" s="82"/>
      <c r="AZT10" s="5"/>
      <c r="AZW10" s="82"/>
      <c r="AZX10" s="5"/>
      <c r="BAA10" s="82"/>
      <c r="BAB10" s="5"/>
      <c r="BAC10" s="81"/>
      <c r="BAD10" s="82"/>
      <c r="BAE10" s="5"/>
      <c r="BAH10" s="82"/>
      <c r="BAI10" s="5"/>
      <c r="BAL10" s="82"/>
      <c r="BAM10" s="5"/>
      <c r="BAN10" s="81"/>
      <c r="BAO10" s="82"/>
      <c r="BAP10" s="5"/>
      <c r="BAS10" s="82"/>
      <c r="BAT10" s="5"/>
      <c r="BAW10" s="82"/>
      <c r="BAX10" s="5"/>
      <c r="BAY10" s="81"/>
      <c r="BAZ10" s="82"/>
      <c r="BBA10" s="5"/>
      <c r="BBD10" s="82"/>
      <c r="BBE10" s="5"/>
      <c r="BBH10" s="82"/>
      <c r="BBI10" s="5"/>
      <c r="BBJ10" s="81"/>
      <c r="BBK10" s="82"/>
      <c r="BBL10" s="5"/>
      <c r="BBO10" s="82"/>
      <c r="BBP10" s="5"/>
      <c r="BBS10" s="82"/>
      <c r="BBT10" s="5"/>
      <c r="BBU10" s="81"/>
      <c r="BBV10" s="82"/>
      <c r="BBW10" s="5"/>
      <c r="BBZ10" s="82"/>
      <c r="BCA10" s="5"/>
      <c r="BCD10" s="82"/>
      <c r="BCE10" s="5"/>
      <c r="BCF10" s="81"/>
      <c r="BCG10" s="82"/>
      <c r="BCH10" s="5"/>
      <c r="BCK10" s="82"/>
      <c r="BCL10" s="5"/>
      <c r="BCO10" s="82"/>
      <c r="BCP10" s="5"/>
      <c r="BCQ10" s="81"/>
      <c r="BCR10" s="82"/>
      <c r="BCS10" s="5"/>
      <c r="BCV10" s="82"/>
      <c r="BCW10" s="5"/>
      <c r="BCZ10" s="82"/>
      <c r="BDA10" s="5"/>
      <c r="BDB10" s="81"/>
      <c r="BDC10" s="82"/>
      <c r="BDD10" s="5"/>
      <c r="BDG10" s="82"/>
      <c r="BDH10" s="5"/>
      <c r="BDK10" s="82"/>
      <c r="BDL10" s="5"/>
      <c r="BDM10" s="81"/>
      <c r="BDN10" s="82"/>
      <c r="BDO10" s="5"/>
      <c r="BDR10" s="82"/>
      <c r="BDS10" s="5"/>
      <c r="BDV10" s="82"/>
      <c r="BDW10" s="5"/>
      <c r="BDX10" s="81"/>
      <c r="BDY10" s="82"/>
      <c r="BDZ10" s="5"/>
      <c r="BEC10" s="82"/>
      <c r="BED10" s="5"/>
      <c r="BEG10" s="82"/>
      <c r="BEH10" s="5"/>
      <c r="BEI10" s="81"/>
      <c r="BEJ10" s="82"/>
      <c r="BEK10" s="5"/>
      <c r="BEN10" s="82"/>
      <c r="BEO10" s="5"/>
      <c r="BER10" s="82"/>
      <c r="BES10" s="5"/>
      <c r="BET10" s="81"/>
      <c r="BEU10" s="82"/>
      <c r="BEV10" s="5"/>
      <c r="BEY10" s="82"/>
      <c r="BEZ10" s="5"/>
      <c r="BFC10" s="82"/>
      <c r="BFD10" s="5"/>
      <c r="BFE10" s="81"/>
      <c r="BFF10" s="82"/>
      <c r="BFG10" s="5"/>
      <c r="BFJ10" s="82"/>
      <c r="BFK10" s="5"/>
      <c r="BFN10" s="82"/>
      <c r="BFO10" s="5"/>
      <c r="BFP10" s="81"/>
      <c r="BFQ10" s="82"/>
      <c r="BFR10" s="5"/>
      <c r="BFU10" s="82"/>
      <c r="BFV10" s="5"/>
      <c r="BFY10" s="82"/>
      <c r="BFZ10" s="5"/>
      <c r="BGA10" s="81"/>
      <c r="BGB10" s="82"/>
      <c r="BGC10" s="5"/>
      <c r="BGF10" s="82"/>
      <c r="BGG10" s="5"/>
      <c r="BGJ10" s="82"/>
      <c r="BGK10" s="5"/>
      <c r="BGL10" s="81"/>
      <c r="BGM10" s="82"/>
      <c r="BGN10" s="5"/>
      <c r="BGQ10" s="82"/>
      <c r="BGR10" s="5"/>
      <c r="BGU10" s="82"/>
      <c r="BGV10" s="5"/>
      <c r="BGW10" s="81"/>
      <c r="BGX10" s="82"/>
      <c r="BGY10" s="5"/>
      <c r="BHB10" s="82"/>
      <c r="BHC10" s="5"/>
      <c r="BHF10" s="82"/>
      <c r="BHG10" s="5"/>
      <c r="BHH10" s="81"/>
      <c r="BHI10" s="82"/>
      <c r="BHJ10" s="5"/>
      <c r="BHM10" s="82"/>
      <c r="BHN10" s="5"/>
      <c r="BHQ10" s="82"/>
      <c r="BHR10" s="5"/>
      <c r="BHS10" s="81"/>
      <c r="BHT10" s="82"/>
      <c r="BHU10" s="5"/>
      <c r="BHX10" s="82"/>
      <c r="BHY10" s="5"/>
      <c r="BIB10" s="82"/>
      <c r="BIC10" s="5"/>
      <c r="BID10" s="81"/>
      <c r="BIE10" s="82"/>
      <c r="BIF10" s="5"/>
      <c r="BII10" s="82"/>
      <c r="BIJ10" s="5"/>
      <c r="BIM10" s="82"/>
      <c r="BIN10" s="5"/>
      <c r="BIO10" s="81"/>
      <c r="BIP10" s="82"/>
      <c r="BIQ10" s="5"/>
      <c r="BIT10" s="82"/>
      <c r="BIU10" s="5"/>
      <c r="BIX10" s="82"/>
      <c r="BIY10" s="5"/>
      <c r="BIZ10" s="81"/>
      <c r="BJA10" s="82"/>
      <c r="BJB10" s="5"/>
      <c r="BJE10" s="82"/>
      <c r="BJF10" s="5"/>
      <c r="BJI10" s="82"/>
      <c r="BJJ10" s="5"/>
      <c r="BJK10" s="81"/>
      <c r="BJL10" s="82"/>
      <c r="BJM10" s="5"/>
      <c r="BJP10" s="82"/>
      <c r="BJQ10" s="5"/>
      <c r="BJT10" s="82"/>
      <c r="BJU10" s="5"/>
      <c r="BJV10" s="81"/>
      <c r="BJW10" s="82"/>
      <c r="BJX10" s="5"/>
      <c r="BKA10" s="82"/>
      <c r="BKB10" s="5"/>
      <c r="BKE10" s="82"/>
      <c r="BKF10" s="5"/>
      <c r="BKG10" s="81"/>
      <c r="BKH10" s="82"/>
      <c r="BKI10" s="5"/>
      <c r="BKL10" s="82"/>
      <c r="BKM10" s="5"/>
      <c r="BKP10" s="82"/>
      <c r="BKQ10" s="5"/>
      <c r="BKR10" s="81"/>
      <c r="BKS10" s="82"/>
      <c r="BKT10" s="5"/>
      <c r="BKW10" s="82"/>
      <c r="BKX10" s="5"/>
      <c r="BLA10" s="82"/>
      <c r="BLB10" s="5"/>
      <c r="BLC10" s="81"/>
      <c r="BLD10" s="82"/>
      <c r="BLE10" s="5"/>
      <c r="BLH10" s="82"/>
      <c r="BLI10" s="5"/>
      <c r="BLL10" s="82"/>
      <c r="BLM10" s="5"/>
      <c r="BLN10" s="81"/>
      <c r="BLO10" s="82"/>
      <c r="BLP10" s="5"/>
      <c r="BLS10" s="82"/>
      <c r="BLT10" s="5"/>
      <c r="BLW10" s="82"/>
      <c r="BLX10" s="5"/>
      <c r="BLY10" s="81"/>
      <c r="BLZ10" s="82"/>
      <c r="BMA10" s="5"/>
      <c r="BMD10" s="82"/>
      <c r="BME10" s="5"/>
      <c r="BMH10" s="82"/>
      <c r="BMI10" s="5"/>
      <c r="BMJ10" s="81"/>
      <c r="BMK10" s="82"/>
      <c r="BML10" s="5"/>
      <c r="BMO10" s="82"/>
      <c r="BMP10" s="5"/>
      <c r="BMS10" s="82"/>
      <c r="BMT10" s="5"/>
      <c r="BMU10" s="81"/>
      <c r="BMV10" s="82"/>
      <c r="BMW10" s="5"/>
      <c r="BMZ10" s="82"/>
      <c r="BNA10" s="5"/>
      <c r="BND10" s="82"/>
      <c r="BNE10" s="5"/>
      <c r="BNF10" s="81"/>
      <c r="BNG10" s="82"/>
      <c r="BNH10" s="5"/>
      <c r="BNK10" s="82"/>
      <c r="BNL10" s="5"/>
      <c r="BNO10" s="82"/>
      <c r="BNP10" s="5"/>
      <c r="BNQ10" s="81"/>
      <c r="BNR10" s="82"/>
      <c r="BNS10" s="5"/>
      <c r="BNV10" s="82"/>
      <c r="BNW10" s="5"/>
      <c r="BNZ10" s="82"/>
      <c r="BOA10" s="5"/>
      <c r="BOB10" s="81"/>
      <c r="BOC10" s="82"/>
      <c r="BOD10" s="5"/>
      <c r="BOG10" s="82"/>
      <c r="BOH10" s="5"/>
      <c r="BOK10" s="82"/>
      <c r="BOL10" s="5"/>
      <c r="BOM10" s="81"/>
      <c r="BON10" s="82"/>
      <c r="BOO10" s="5"/>
      <c r="BOR10" s="82"/>
      <c r="BOS10" s="5"/>
      <c r="BOV10" s="82"/>
      <c r="BOW10" s="5"/>
      <c r="BOX10" s="81"/>
      <c r="BOY10" s="82"/>
      <c r="BOZ10" s="5"/>
      <c r="BPC10" s="82"/>
      <c r="BPD10" s="5"/>
      <c r="BPG10" s="82"/>
      <c r="BPH10" s="5"/>
      <c r="BPI10" s="81"/>
      <c r="BPJ10" s="82"/>
      <c r="BPK10" s="5"/>
      <c r="BPN10" s="82"/>
      <c r="BPO10" s="5"/>
      <c r="BPR10" s="82"/>
      <c r="BPS10" s="5"/>
      <c r="BPT10" s="81"/>
      <c r="BPU10" s="82"/>
      <c r="BPV10" s="5"/>
      <c r="BPY10" s="82"/>
      <c r="BPZ10" s="5"/>
      <c r="BQC10" s="82"/>
      <c r="BQD10" s="5"/>
      <c r="BQE10" s="81"/>
      <c r="BQF10" s="82"/>
      <c r="BQG10" s="5"/>
      <c r="BQJ10" s="82"/>
      <c r="BQK10" s="5"/>
      <c r="BQN10" s="82"/>
      <c r="BQO10" s="5"/>
      <c r="BQP10" s="81"/>
      <c r="BQQ10" s="82"/>
      <c r="BQR10" s="5"/>
      <c r="BQU10" s="82"/>
      <c r="BQV10" s="5"/>
      <c r="BQY10" s="82"/>
      <c r="BQZ10" s="5"/>
      <c r="BRA10" s="81"/>
      <c r="BRB10" s="82"/>
      <c r="BRC10" s="5"/>
      <c r="BRF10" s="82"/>
      <c r="BRG10" s="5"/>
      <c r="BRJ10" s="82"/>
      <c r="BRK10" s="5"/>
      <c r="BRL10" s="81"/>
      <c r="BRM10" s="82"/>
      <c r="BRN10" s="5"/>
      <c r="BRQ10" s="82"/>
      <c r="BRR10" s="5"/>
      <c r="BRU10" s="82"/>
      <c r="BRV10" s="5"/>
      <c r="BRW10" s="81"/>
      <c r="BRX10" s="82"/>
      <c r="BRY10" s="5"/>
      <c r="BSB10" s="82"/>
      <c r="BSC10" s="5"/>
      <c r="BSF10" s="82"/>
      <c r="BSG10" s="5"/>
      <c r="BSH10" s="81"/>
      <c r="BSI10" s="82"/>
      <c r="BSJ10" s="5"/>
      <c r="BSM10" s="82"/>
      <c r="BSN10" s="5"/>
      <c r="BSQ10" s="82"/>
      <c r="BSR10" s="5"/>
      <c r="BSS10" s="81"/>
      <c r="BST10" s="82"/>
      <c r="BSU10" s="5"/>
      <c r="BSX10" s="82"/>
      <c r="BSY10" s="5"/>
      <c r="BTB10" s="82"/>
      <c r="BTC10" s="5"/>
      <c r="BTD10" s="81"/>
      <c r="BTE10" s="82"/>
      <c r="BTF10" s="5"/>
      <c r="BTI10" s="82"/>
      <c r="BTJ10" s="5"/>
      <c r="BTM10" s="82"/>
      <c r="BTN10" s="5"/>
      <c r="BTO10" s="81"/>
      <c r="BTP10" s="82"/>
      <c r="BTQ10" s="5"/>
      <c r="BTT10" s="82"/>
      <c r="BTU10" s="5"/>
      <c r="BTX10" s="82"/>
      <c r="BTY10" s="5"/>
      <c r="BTZ10" s="81"/>
      <c r="BUA10" s="82"/>
      <c r="BUB10" s="5"/>
      <c r="BUE10" s="82"/>
      <c r="BUF10" s="5"/>
      <c r="BUI10" s="82"/>
      <c r="BUJ10" s="5"/>
      <c r="BUK10" s="81"/>
      <c r="BUL10" s="82"/>
      <c r="BUM10" s="5"/>
      <c r="BUP10" s="82"/>
      <c r="BUQ10" s="5"/>
      <c r="BUT10" s="82"/>
      <c r="BUU10" s="5"/>
      <c r="BUV10" s="81"/>
      <c r="BUW10" s="82"/>
      <c r="BUX10" s="5"/>
      <c r="BVA10" s="82"/>
      <c r="BVB10" s="5"/>
      <c r="BVE10" s="82"/>
      <c r="BVF10" s="5"/>
      <c r="BVG10" s="81"/>
      <c r="BVH10" s="82"/>
      <c r="BVI10" s="5"/>
      <c r="BVL10" s="82"/>
      <c r="BVM10" s="5"/>
      <c r="BVP10" s="82"/>
      <c r="BVQ10" s="5"/>
      <c r="BVR10" s="81"/>
      <c r="BVS10" s="82"/>
      <c r="BVT10" s="5"/>
      <c r="BVW10" s="82"/>
      <c r="BVX10" s="5"/>
      <c r="BWA10" s="82"/>
      <c r="BWB10" s="5"/>
      <c r="BWC10" s="81"/>
      <c r="BWD10" s="82"/>
      <c r="BWE10" s="5"/>
      <c r="BWH10" s="82"/>
      <c r="BWI10" s="5"/>
      <c r="BWL10" s="82"/>
      <c r="BWM10" s="5"/>
      <c r="BWN10" s="81"/>
      <c r="BWO10" s="82"/>
      <c r="BWP10" s="5"/>
      <c r="BWS10" s="82"/>
      <c r="BWT10" s="5"/>
      <c r="BWW10" s="82"/>
      <c r="BWX10" s="5"/>
      <c r="BWY10" s="81"/>
      <c r="BWZ10" s="82"/>
      <c r="BXA10" s="5"/>
      <c r="BXD10" s="82"/>
      <c r="BXE10" s="5"/>
      <c r="BXH10" s="82"/>
      <c r="BXI10" s="5"/>
      <c r="BXJ10" s="81"/>
      <c r="BXK10" s="82"/>
      <c r="BXL10" s="5"/>
      <c r="BXO10" s="82"/>
      <c r="BXP10" s="5"/>
      <c r="BXS10" s="82"/>
      <c r="BXT10" s="5"/>
      <c r="BXU10" s="81"/>
      <c r="BXV10" s="82"/>
      <c r="BXW10" s="5"/>
      <c r="BXZ10" s="82"/>
      <c r="BYA10" s="5"/>
      <c r="BYD10" s="82"/>
      <c r="BYE10" s="5"/>
      <c r="BYF10" s="81"/>
      <c r="BYG10" s="82"/>
      <c r="BYH10" s="5"/>
      <c r="BYK10" s="82"/>
      <c r="BYL10" s="5"/>
      <c r="BYO10" s="82"/>
      <c r="BYP10" s="5"/>
      <c r="BYQ10" s="81"/>
      <c r="BYR10" s="82"/>
      <c r="BYS10" s="5"/>
      <c r="BYV10" s="82"/>
      <c r="BYW10" s="5"/>
      <c r="BYZ10" s="82"/>
      <c r="BZA10" s="5"/>
      <c r="BZB10" s="81"/>
      <c r="BZC10" s="82"/>
      <c r="BZD10" s="5"/>
      <c r="BZG10" s="82"/>
      <c r="BZH10" s="5"/>
      <c r="BZK10" s="82"/>
      <c r="BZL10" s="5"/>
      <c r="BZM10" s="81"/>
      <c r="BZN10" s="82"/>
      <c r="BZO10" s="5"/>
      <c r="BZR10" s="82"/>
      <c r="BZS10" s="5"/>
      <c r="BZV10" s="82"/>
      <c r="BZW10" s="5"/>
      <c r="BZX10" s="81"/>
      <c r="BZY10" s="82"/>
      <c r="BZZ10" s="5"/>
      <c r="CAC10" s="82"/>
      <c r="CAD10" s="5"/>
      <c r="CAG10" s="82"/>
      <c r="CAH10" s="5"/>
      <c r="CAI10" s="81"/>
      <c r="CAJ10" s="82"/>
      <c r="CAK10" s="5"/>
      <c r="CAN10" s="82"/>
      <c r="CAO10" s="5"/>
      <c r="CAR10" s="82"/>
      <c r="CAS10" s="5"/>
      <c r="CAT10" s="81"/>
      <c r="CAU10" s="82"/>
      <c r="CAV10" s="5"/>
      <c r="CAY10" s="82"/>
      <c r="CAZ10" s="5"/>
      <c r="CBC10" s="82"/>
      <c r="CBD10" s="5"/>
      <c r="CBE10" s="81"/>
      <c r="CBF10" s="82"/>
      <c r="CBG10" s="5"/>
      <c r="CBJ10" s="82"/>
      <c r="CBK10" s="5"/>
      <c r="CBN10" s="82"/>
      <c r="CBO10" s="5"/>
      <c r="CBP10" s="81"/>
      <c r="CBQ10" s="82"/>
      <c r="CBR10" s="5"/>
      <c r="CBU10" s="82"/>
      <c r="CBV10" s="5"/>
      <c r="CBY10" s="82"/>
      <c r="CBZ10" s="5"/>
      <c r="CCA10" s="81"/>
      <c r="CCB10" s="82"/>
      <c r="CCC10" s="5"/>
      <c r="CCF10" s="82"/>
      <c r="CCG10" s="5"/>
      <c r="CCJ10" s="82"/>
      <c r="CCK10" s="5"/>
      <c r="CCL10" s="81"/>
      <c r="CCM10" s="82"/>
      <c r="CCN10" s="5"/>
      <c r="CCQ10" s="82"/>
      <c r="CCR10" s="5"/>
      <c r="CCU10" s="82"/>
      <c r="CCV10" s="5"/>
      <c r="CCW10" s="81"/>
      <c r="CCX10" s="82"/>
      <c r="CCY10" s="5"/>
      <c r="CDB10" s="82"/>
      <c r="CDC10" s="5"/>
      <c r="CDF10" s="82"/>
      <c r="CDG10" s="5"/>
      <c r="CDH10" s="81"/>
      <c r="CDI10" s="82"/>
      <c r="CDJ10" s="5"/>
      <c r="CDM10" s="82"/>
      <c r="CDN10" s="5"/>
      <c r="CDQ10" s="82"/>
      <c r="CDR10" s="5"/>
      <c r="CDS10" s="81"/>
      <c r="CDT10" s="82"/>
      <c r="CDU10" s="5"/>
      <c r="CDX10" s="82"/>
      <c r="CDY10" s="5"/>
      <c r="CEB10" s="82"/>
      <c r="CEC10" s="5"/>
      <c r="CED10" s="81"/>
      <c r="CEE10" s="82"/>
      <c r="CEF10" s="5"/>
      <c r="CEI10" s="82"/>
      <c r="CEJ10" s="5"/>
      <c r="CEM10" s="82"/>
      <c r="CEN10" s="5"/>
      <c r="CEO10" s="81"/>
      <c r="CEP10" s="82"/>
      <c r="CEQ10" s="5"/>
      <c r="CET10" s="82"/>
      <c r="CEU10" s="5"/>
      <c r="CEX10" s="82"/>
      <c r="CEY10" s="5"/>
      <c r="CEZ10" s="81"/>
      <c r="CFA10" s="82"/>
      <c r="CFB10" s="5"/>
      <c r="CFE10" s="82"/>
      <c r="CFF10" s="5"/>
      <c r="CFI10" s="82"/>
      <c r="CFJ10" s="5"/>
      <c r="CFK10" s="81"/>
      <c r="CFL10" s="82"/>
      <c r="CFM10" s="5"/>
      <c r="CFP10" s="82"/>
      <c r="CFQ10" s="5"/>
      <c r="CFT10" s="82"/>
      <c r="CFU10" s="5"/>
      <c r="CFV10" s="81"/>
      <c r="CFW10" s="82"/>
      <c r="CFX10" s="5"/>
      <c r="CGA10" s="82"/>
      <c r="CGB10" s="5"/>
      <c r="CGE10" s="82"/>
      <c r="CGF10" s="5"/>
      <c r="CGG10" s="81"/>
      <c r="CGH10" s="82"/>
      <c r="CGI10" s="5"/>
      <c r="CGL10" s="82"/>
      <c r="CGM10" s="5"/>
      <c r="CGP10" s="82"/>
      <c r="CGQ10" s="5"/>
      <c r="CGR10" s="81"/>
      <c r="CGS10" s="82"/>
      <c r="CGT10" s="5"/>
      <c r="CGW10" s="82"/>
      <c r="CGX10" s="5"/>
      <c r="CHA10" s="82"/>
      <c r="CHB10" s="5"/>
      <c r="CHC10" s="81"/>
      <c r="CHD10" s="82"/>
      <c r="CHE10" s="5"/>
      <c r="CHH10" s="82"/>
      <c r="CHI10" s="5"/>
      <c r="CHL10" s="82"/>
      <c r="CHM10" s="5"/>
      <c r="CHN10" s="81"/>
      <c r="CHO10" s="82"/>
      <c r="CHP10" s="5"/>
      <c r="CHS10" s="82"/>
      <c r="CHT10" s="5"/>
      <c r="CHW10" s="82"/>
      <c r="CHX10" s="5"/>
      <c r="CHY10" s="81"/>
      <c r="CHZ10" s="82"/>
      <c r="CIA10" s="5"/>
      <c r="CID10" s="82"/>
      <c r="CIE10" s="5"/>
      <c r="CIH10" s="82"/>
      <c r="CII10" s="5"/>
      <c r="CIJ10" s="81"/>
      <c r="CIK10" s="82"/>
      <c r="CIL10" s="5"/>
      <c r="CIO10" s="82"/>
      <c r="CIP10" s="5"/>
      <c r="CIS10" s="82"/>
      <c r="CIT10" s="5"/>
      <c r="CIU10" s="81"/>
      <c r="CIV10" s="82"/>
      <c r="CIW10" s="5"/>
      <c r="CIZ10" s="82"/>
      <c r="CJA10" s="5"/>
      <c r="CJD10" s="82"/>
      <c r="CJE10" s="5"/>
      <c r="CJF10" s="81"/>
      <c r="CJG10" s="82"/>
      <c r="CJH10" s="5"/>
      <c r="CJK10" s="82"/>
      <c r="CJL10" s="5"/>
      <c r="CJO10" s="82"/>
      <c r="CJP10" s="5"/>
      <c r="CJQ10" s="81"/>
      <c r="CJR10" s="82"/>
      <c r="CJS10" s="5"/>
      <c r="CJV10" s="82"/>
      <c r="CJW10" s="5"/>
      <c r="CJZ10" s="82"/>
      <c r="CKA10" s="5"/>
      <c r="CKB10" s="81"/>
      <c r="CKC10" s="82"/>
      <c r="CKD10" s="5"/>
      <c r="CKG10" s="82"/>
      <c r="CKH10" s="5"/>
      <c r="CKK10" s="82"/>
      <c r="CKL10" s="5"/>
      <c r="CKM10" s="81"/>
      <c r="CKN10" s="82"/>
      <c r="CKO10" s="5"/>
      <c r="CKR10" s="82"/>
      <c r="CKS10" s="5"/>
      <c r="CKV10" s="82"/>
      <c r="CKW10" s="5"/>
      <c r="CKX10" s="81"/>
      <c r="CKY10" s="82"/>
      <c r="CKZ10" s="5"/>
      <c r="CLC10" s="82"/>
      <c r="CLD10" s="5"/>
      <c r="CLG10" s="82"/>
      <c r="CLH10" s="5"/>
      <c r="CLI10" s="81"/>
      <c r="CLJ10" s="82"/>
      <c r="CLK10" s="5"/>
      <c r="CLN10" s="82"/>
      <c r="CLO10" s="5"/>
      <c r="CLR10" s="82"/>
      <c r="CLS10" s="5"/>
      <c r="CLT10" s="81"/>
      <c r="CLU10" s="82"/>
      <c r="CLV10" s="5"/>
      <c r="CLY10" s="82"/>
      <c r="CLZ10" s="5"/>
      <c r="CMC10" s="82"/>
      <c r="CMD10" s="5"/>
      <c r="CME10" s="81"/>
      <c r="CMF10" s="82"/>
      <c r="CMG10" s="5"/>
      <c r="CMJ10" s="82"/>
      <c r="CMK10" s="5"/>
      <c r="CMN10" s="82"/>
      <c r="CMO10" s="5"/>
      <c r="CMP10" s="81"/>
      <c r="CMQ10" s="82"/>
      <c r="CMR10" s="5"/>
      <c r="CMU10" s="82"/>
      <c r="CMV10" s="5"/>
      <c r="CMY10" s="82"/>
      <c r="CMZ10" s="5"/>
      <c r="CNA10" s="81"/>
      <c r="CNB10" s="82"/>
      <c r="CNC10" s="5"/>
      <c r="CNF10" s="82"/>
      <c r="CNG10" s="5"/>
      <c r="CNJ10" s="82"/>
      <c r="CNK10" s="5"/>
      <c r="CNL10" s="81"/>
      <c r="CNM10" s="82"/>
      <c r="CNN10" s="5"/>
      <c r="CNQ10" s="82"/>
      <c r="CNR10" s="5"/>
      <c r="CNU10" s="82"/>
      <c r="CNV10" s="5"/>
      <c r="CNW10" s="81"/>
      <c r="CNX10" s="82"/>
      <c r="CNY10" s="5"/>
      <c r="COB10" s="82"/>
      <c r="COC10" s="5"/>
      <c r="COF10" s="82"/>
      <c r="COG10" s="5"/>
      <c r="COH10" s="81"/>
      <c r="COI10" s="82"/>
      <c r="COJ10" s="5"/>
      <c r="COM10" s="82"/>
      <c r="CON10" s="5"/>
      <c r="COQ10" s="82"/>
      <c r="COR10" s="5"/>
      <c r="COS10" s="81"/>
      <c r="COT10" s="82"/>
      <c r="COU10" s="5"/>
      <c r="COX10" s="82"/>
      <c r="COY10" s="5"/>
      <c r="CPB10" s="82"/>
      <c r="CPC10" s="5"/>
      <c r="CPD10" s="81"/>
      <c r="CPE10" s="82"/>
      <c r="CPF10" s="5"/>
      <c r="CPI10" s="82"/>
      <c r="CPJ10" s="5"/>
      <c r="CPM10" s="82"/>
      <c r="CPN10" s="5"/>
      <c r="CPO10" s="81"/>
      <c r="CPP10" s="82"/>
      <c r="CPQ10" s="5"/>
      <c r="CPT10" s="82"/>
      <c r="CPU10" s="5"/>
      <c r="CPX10" s="82"/>
      <c r="CPY10" s="5"/>
      <c r="CPZ10" s="81"/>
      <c r="CQA10" s="82"/>
      <c r="CQB10" s="5"/>
      <c r="CQE10" s="82"/>
      <c r="CQF10" s="5"/>
      <c r="CQI10" s="82"/>
      <c r="CQJ10" s="5"/>
      <c r="CQK10" s="81"/>
      <c r="CQL10" s="82"/>
      <c r="CQM10" s="5"/>
      <c r="CQP10" s="82"/>
      <c r="CQQ10" s="5"/>
      <c r="CQT10" s="82"/>
      <c r="CQU10" s="5"/>
      <c r="CQV10" s="81"/>
      <c r="CQW10" s="82"/>
      <c r="CQX10" s="5"/>
      <c r="CRA10" s="82"/>
      <c r="CRB10" s="5"/>
      <c r="CRE10" s="82"/>
      <c r="CRF10" s="5"/>
      <c r="CRG10" s="81"/>
      <c r="CRH10" s="82"/>
      <c r="CRI10" s="5"/>
      <c r="CRL10" s="82"/>
      <c r="CRM10" s="5"/>
      <c r="CRP10" s="82"/>
      <c r="CRQ10" s="5"/>
      <c r="CRR10" s="81"/>
      <c r="CRS10" s="82"/>
      <c r="CRT10" s="5"/>
      <c r="CRW10" s="82"/>
      <c r="CRX10" s="5"/>
      <c r="CSA10" s="82"/>
      <c r="CSB10" s="5"/>
      <c r="CSC10" s="81"/>
      <c r="CSD10" s="82"/>
      <c r="CSE10" s="5"/>
      <c r="CSH10" s="82"/>
      <c r="CSI10" s="5"/>
      <c r="CSL10" s="82"/>
      <c r="CSM10" s="5"/>
      <c r="CSN10" s="81"/>
      <c r="CSO10" s="82"/>
      <c r="CSP10" s="5"/>
      <c r="CSS10" s="82"/>
      <c r="CST10" s="5"/>
      <c r="CSW10" s="82"/>
      <c r="CSX10" s="5"/>
      <c r="CSY10" s="81"/>
      <c r="CSZ10" s="82"/>
      <c r="CTA10" s="5"/>
      <c r="CTD10" s="82"/>
      <c r="CTE10" s="5"/>
      <c r="CTH10" s="82"/>
      <c r="CTI10" s="5"/>
      <c r="CTJ10" s="81"/>
      <c r="CTK10" s="82"/>
      <c r="CTL10" s="5"/>
      <c r="CTO10" s="82"/>
      <c r="CTP10" s="5"/>
      <c r="CTS10" s="82"/>
      <c r="CTT10" s="5"/>
      <c r="CTU10" s="81"/>
      <c r="CTV10" s="82"/>
      <c r="CTW10" s="5"/>
      <c r="CTZ10" s="82"/>
      <c r="CUA10" s="5"/>
      <c r="CUD10" s="82"/>
      <c r="CUE10" s="5"/>
      <c r="CUF10" s="81"/>
      <c r="CUG10" s="82"/>
      <c r="CUH10" s="5"/>
      <c r="CUK10" s="82"/>
      <c r="CUL10" s="5"/>
      <c r="CUO10" s="82"/>
      <c r="CUP10" s="5"/>
      <c r="CUQ10" s="81"/>
      <c r="CUR10" s="82"/>
      <c r="CUS10" s="5"/>
      <c r="CUV10" s="82"/>
      <c r="CUW10" s="5"/>
      <c r="CUZ10" s="82"/>
      <c r="CVA10" s="5"/>
      <c r="CVB10" s="81"/>
      <c r="CVC10" s="82"/>
      <c r="CVD10" s="5"/>
      <c r="CVG10" s="82"/>
      <c r="CVH10" s="5"/>
      <c r="CVK10" s="82"/>
      <c r="CVL10" s="5"/>
      <c r="CVM10" s="81"/>
      <c r="CVN10" s="82"/>
      <c r="CVO10" s="5"/>
      <c r="CVR10" s="82"/>
      <c r="CVS10" s="5"/>
      <c r="CVV10" s="82"/>
      <c r="CVW10" s="5"/>
      <c r="CVX10" s="81"/>
      <c r="CVY10" s="82"/>
      <c r="CVZ10" s="5"/>
      <c r="CWC10" s="82"/>
      <c r="CWD10" s="5"/>
      <c r="CWG10" s="82"/>
      <c r="CWH10" s="5"/>
      <c r="CWI10" s="81"/>
      <c r="CWJ10" s="82"/>
      <c r="CWK10" s="5"/>
      <c r="CWN10" s="82"/>
      <c r="CWO10" s="5"/>
      <c r="CWR10" s="82"/>
      <c r="CWS10" s="5"/>
      <c r="CWT10" s="81"/>
      <c r="CWU10" s="82"/>
      <c r="CWV10" s="5"/>
      <c r="CWY10" s="82"/>
      <c r="CWZ10" s="5"/>
      <c r="CXC10" s="82"/>
      <c r="CXD10" s="5"/>
      <c r="CXE10" s="81"/>
      <c r="CXF10" s="82"/>
      <c r="CXG10" s="5"/>
      <c r="CXJ10" s="82"/>
      <c r="CXK10" s="5"/>
      <c r="CXN10" s="82"/>
      <c r="CXO10" s="5"/>
      <c r="CXP10" s="81"/>
      <c r="CXQ10" s="82"/>
      <c r="CXR10" s="5"/>
      <c r="CXU10" s="82"/>
      <c r="CXV10" s="5"/>
      <c r="CXY10" s="82"/>
      <c r="CXZ10" s="5"/>
      <c r="CYA10" s="81"/>
      <c r="CYB10" s="82"/>
      <c r="CYC10" s="5"/>
      <c r="CYF10" s="82"/>
      <c r="CYG10" s="5"/>
      <c r="CYJ10" s="82"/>
      <c r="CYK10" s="5"/>
      <c r="CYL10" s="81"/>
      <c r="CYM10" s="82"/>
      <c r="CYN10" s="5"/>
      <c r="CYQ10" s="82"/>
      <c r="CYR10" s="5"/>
      <c r="CYU10" s="82"/>
      <c r="CYV10" s="5"/>
      <c r="CYW10" s="81"/>
      <c r="CYX10" s="82"/>
      <c r="CYY10" s="5"/>
      <c r="CZB10" s="82"/>
      <c r="CZC10" s="5"/>
      <c r="CZF10" s="82"/>
      <c r="CZG10" s="5"/>
      <c r="CZH10" s="81"/>
      <c r="CZI10" s="82"/>
      <c r="CZJ10" s="5"/>
      <c r="CZM10" s="82"/>
      <c r="CZN10" s="5"/>
      <c r="CZQ10" s="82"/>
      <c r="CZR10" s="5"/>
      <c r="CZS10" s="81"/>
      <c r="CZT10" s="82"/>
      <c r="CZU10" s="5"/>
      <c r="CZX10" s="82"/>
      <c r="CZY10" s="5"/>
      <c r="DAB10" s="82"/>
      <c r="DAC10" s="5"/>
      <c r="DAD10" s="81"/>
      <c r="DAE10" s="82"/>
      <c r="DAF10" s="5"/>
      <c r="DAI10" s="82"/>
      <c r="DAJ10" s="5"/>
      <c r="DAM10" s="82"/>
      <c r="DAN10" s="5"/>
      <c r="DAO10" s="81"/>
      <c r="DAP10" s="82"/>
      <c r="DAQ10" s="5"/>
      <c r="DAT10" s="82"/>
      <c r="DAU10" s="5"/>
      <c r="DAX10" s="82"/>
      <c r="DAY10" s="5"/>
      <c r="DAZ10" s="81"/>
      <c r="DBA10" s="82"/>
      <c r="DBB10" s="5"/>
      <c r="DBE10" s="82"/>
      <c r="DBF10" s="5"/>
      <c r="DBI10" s="82"/>
      <c r="DBJ10" s="5"/>
      <c r="DBK10" s="81"/>
      <c r="DBL10" s="82"/>
      <c r="DBM10" s="5"/>
      <c r="DBP10" s="82"/>
      <c r="DBQ10" s="5"/>
      <c r="DBT10" s="82"/>
      <c r="DBU10" s="5"/>
      <c r="DBV10" s="81"/>
      <c r="DBW10" s="82"/>
      <c r="DBX10" s="5"/>
      <c r="DCA10" s="82"/>
      <c r="DCB10" s="5"/>
      <c r="DCE10" s="82"/>
      <c r="DCF10" s="5"/>
      <c r="DCG10" s="81"/>
      <c r="DCH10" s="82"/>
      <c r="DCI10" s="5"/>
      <c r="DCL10" s="82"/>
      <c r="DCM10" s="5"/>
      <c r="DCP10" s="82"/>
      <c r="DCQ10" s="5"/>
      <c r="DCR10" s="81"/>
      <c r="DCS10" s="82"/>
      <c r="DCT10" s="5"/>
      <c r="DCW10" s="82"/>
      <c r="DCX10" s="5"/>
      <c r="DDA10" s="82"/>
      <c r="DDB10" s="5"/>
      <c r="DDC10" s="81"/>
      <c r="DDD10" s="82"/>
      <c r="DDE10" s="5"/>
      <c r="DDH10" s="82"/>
      <c r="DDI10" s="5"/>
      <c r="DDL10" s="82"/>
      <c r="DDM10" s="5"/>
      <c r="DDN10" s="81"/>
      <c r="DDO10" s="82"/>
      <c r="DDP10" s="5"/>
      <c r="DDS10" s="82"/>
      <c r="DDT10" s="5"/>
      <c r="DDW10" s="82"/>
      <c r="DDX10" s="5"/>
      <c r="DDY10" s="81"/>
      <c r="DDZ10" s="82"/>
      <c r="DEA10" s="5"/>
      <c r="DED10" s="82"/>
      <c r="DEE10" s="5"/>
      <c r="DEH10" s="82"/>
      <c r="DEI10" s="5"/>
      <c r="DEJ10" s="81"/>
      <c r="DEK10" s="82"/>
      <c r="DEL10" s="5"/>
      <c r="DEO10" s="82"/>
      <c r="DEP10" s="5"/>
      <c r="DES10" s="82"/>
      <c r="DET10" s="5"/>
      <c r="DEU10" s="81"/>
      <c r="DEV10" s="82"/>
      <c r="DEW10" s="5"/>
      <c r="DEZ10" s="82"/>
      <c r="DFA10" s="5"/>
      <c r="DFD10" s="82"/>
      <c r="DFE10" s="5"/>
      <c r="DFF10" s="81"/>
      <c r="DFG10" s="82"/>
      <c r="DFH10" s="5"/>
      <c r="DFK10" s="82"/>
      <c r="DFL10" s="5"/>
      <c r="DFO10" s="82"/>
      <c r="DFP10" s="5"/>
      <c r="DFQ10" s="81"/>
      <c r="DFR10" s="82"/>
      <c r="DFS10" s="5"/>
      <c r="DFV10" s="82"/>
      <c r="DFW10" s="5"/>
      <c r="DFZ10" s="82"/>
      <c r="DGA10" s="5"/>
      <c r="DGB10" s="81"/>
      <c r="DGC10" s="82"/>
      <c r="DGD10" s="5"/>
      <c r="DGG10" s="82"/>
      <c r="DGH10" s="5"/>
      <c r="DGK10" s="82"/>
      <c r="DGL10" s="5"/>
      <c r="DGM10" s="81"/>
      <c r="DGN10" s="82"/>
      <c r="DGO10" s="5"/>
      <c r="DGR10" s="82"/>
      <c r="DGS10" s="5"/>
      <c r="DGV10" s="82"/>
      <c r="DGW10" s="5"/>
      <c r="DGX10" s="81"/>
      <c r="DGY10" s="82"/>
      <c r="DGZ10" s="5"/>
      <c r="DHC10" s="82"/>
      <c r="DHD10" s="5"/>
      <c r="DHG10" s="82"/>
      <c r="DHH10" s="5"/>
      <c r="DHI10" s="81"/>
      <c r="DHJ10" s="82"/>
      <c r="DHK10" s="5"/>
      <c r="DHN10" s="82"/>
      <c r="DHO10" s="5"/>
      <c r="DHR10" s="82"/>
      <c r="DHS10" s="5"/>
      <c r="DHT10" s="81"/>
      <c r="DHU10" s="82"/>
      <c r="DHV10" s="5"/>
      <c r="DHY10" s="82"/>
      <c r="DHZ10" s="5"/>
      <c r="DIC10" s="82"/>
      <c r="DID10" s="5"/>
      <c r="DIE10" s="81"/>
      <c r="DIF10" s="82"/>
      <c r="DIG10" s="5"/>
      <c r="DIJ10" s="82"/>
      <c r="DIK10" s="5"/>
      <c r="DIN10" s="82"/>
      <c r="DIO10" s="5"/>
      <c r="DIP10" s="81"/>
      <c r="DIQ10" s="82"/>
      <c r="DIR10" s="5"/>
      <c r="DIU10" s="82"/>
      <c r="DIV10" s="5"/>
      <c r="DIY10" s="82"/>
      <c r="DIZ10" s="5"/>
      <c r="DJA10" s="81"/>
      <c r="DJB10" s="82"/>
      <c r="DJC10" s="5"/>
      <c r="DJF10" s="82"/>
      <c r="DJG10" s="5"/>
      <c r="DJJ10" s="82"/>
      <c r="DJK10" s="5"/>
      <c r="DJL10" s="81"/>
      <c r="DJM10" s="82"/>
      <c r="DJN10" s="5"/>
      <c r="DJQ10" s="82"/>
      <c r="DJR10" s="5"/>
      <c r="DJU10" s="82"/>
      <c r="DJV10" s="5"/>
      <c r="DJW10" s="81"/>
      <c r="DJX10" s="82"/>
      <c r="DJY10" s="5"/>
      <c r="DKB10" s="82"/>
      <c r="DKC10" s="5"/>
      <c r="DKF10" s="82"/>
      <c r="DKG10" s="5"/>
      <c r="DKH10" s="81"/>
      <c r="DKI10" s="82"/>
      <c r="DKJ10" s="5"/>
      <c r="DKM10" s="82"/>
      <c r="DKN10" s="5"/>
      <c r="DKQ10" s="82"/>
      <c r="DKR10" s="5"/>
      <c r="DKS10" s="81"/>
      <c r="DKT10" s="82"/>
      <c r="DKU10" s="5"/>
      <c r="DKX10" s="82"/>
      <c r="DKY10" s="5"/>
      <c r="DLB10" s="82"/>
      <c r="DLC10" s="5"/>
      <c r="DLD10" s="81"/>
      <c r="DLE10" s="82"/>
      <c r="DLF10" s="5"/>
      <c r="DLI10" s="82"/>
      <c r="DLJ10" s="5"/>
      <c r="DLM10" s="82"/>
      <c r="DLN10" s="5"/>
      <c r="DLO10" s="81"/>
      <c r="DLP10" s="82"/>
      <c r="DLQ10" s="5"/>
      <c r="DLT10" s="82"/>
      <c r="DLU10" s="5"/>
      <c r="DLX10" s="82"/>
      <c r="DLY10" s="5"/>
      <c r="DLZ10" s="81"/>
      <c r="DMA10" s="82"/>
      <c r="DMB10" s="5"/>
      <c r="DME10" s="82"/>
      <c r="DMF10" s="5"/>
      <c r="DMI10" s="82"/>
      <c r="DMJ10" s="5"/>
      <c r="DMK10" s="81"/>
      <c r="DML10" s="82"/>
      <c r="DMM10" s="5"/>
      <c r="DMP10" s="82"/>
      <c r="DMQ10" s="5"/>
      <c r="DMT10" s="82"/>
      <c r="DMU10" s="5"/>
      <c r="DMV10" s="81"/>
      <c r="DMW10" s="82"/>
      <c r="DMX10" s="5"/>
      <c r="DNA10" s="82"/>
      <c r="DNB10" s="5"/>
      <c r="DNE10" s="82"/>
      <c r="DNF10" s="5"/>
      <c r="DNG10" s="81"/>
      <c r="DNH10" s="82"/>
      <c r="DNI10" s="5"/>
      <c r="DNL10" s="82"/>
      <c r="DNM10" s="5"/>
      <c r="DNP10" s="82"/>
      <c r="DNQ10" s="5"/>
      <c r="DNR10" s="81"/>
      <c r="DNS10" s="82"/>
      <c r="DNT10" s="5"/>
      <c r="DNW10" s="82"/>
      <c r="DNX10" s="5"/>
      <c r="DOA10" s="82"/>
      <c r="DOB10" s="5"/>
      <c r="DOC10" s="81"/>
      <c r="DOD10" s="82"/>
      <c r="DOE10" s="5"/>
      <c r="DOH10" s="82"/>
      <c r="DOI10" s="5"/>
      <c r="DOL10" s="82"/>
      <c r="DOM10" s="5"/>
      <c r="DON10" s="81"/>
      <c r="DOO10" s="82"/>
      <c r="DOP10" s="5"/>
      <c r="DOS10" s="82"/>
      <c r="DOT10" s="5"/>
      <c r="DOW10" s="82"/>
      <c r="DOX10" s="5"/>
      <c r="DOY10" s="81"/>
      <c r="DOZ10" s="82"/>
      <c r="DPA10" s="5"/>
      <c r="DPD10" s="82"/>
      <c r="DPE10" s="5"/>
      <c r="DPH10" s="82"/>
      <c r="DPI10" s="5"/>
      <c r="DPJ10" s="81"/>
      <c r="DPK10" s="82"/>
      <c r="DPL10" s="5"/>
      <c r="DPO10" s="82"/>
      <c r="DPP10" s="5"/>
      <c r="DPS10" s="82"/>
      <c r="DPT10" s="5"/>
      <c r="DPU10" s="81"/>
      <c r="DPV10" s="82"/>
      <c r="DPW10" s="5"/>
      <c r="DPZ10" s="82"/>
      <c r="DQA10" s="5"/>
      <c r="DQD10" s="82"/>
      <c r="DQE10" s="5"/>
      <c r="DQF10" s="81"/>
      <c r="DQG10" s="82"/>
      <c r="DQH10" s="5"/>
      <c r="DQK10" s="82"/>
      <c r="DQL10" s="5"/>
      <c r="DQO10" s="82"/>
      <c r="DQP10" s="5"/>
      <c r="DQQ10" s="81"/>
      <c r="DQR10" s="82"/>
      <c r="DQS10" s="5"/>
      <c r="DQV10" s="82"/>
      <c r="DQW10" s="5"/>
      <c r="DQZ10" s="82"/>
      <c r="DRA10" s="5"/>
      <c r="DRB10" s="81"/>
      <c r="DRC10" s="82"/>
      <c r="DRD10" s="5"/>
      <c r="DRG10" s="82"/>
      <c r="DRH10" s="5"/>
      <c r="DRK10" s="82"/>
      <c r="DRL10" s="5"/>
      <c r="DRM10" s="81"/>
      <c r="DRN10" s="82"/>
      <c r="DRO10" s="5"/>
      <c r="DRR10" s="82"/>
      <c r="DRS10" s="5"/>
      <c r="DRV10" s="82"/>
      <c r="DRW10" s="5"/>
      <c r="DRX10" s="81"/>
      <c r="DRY10" s="82"/>
      <c r="DRZ10" s="5"/>
      <c r="DSC10" s="82"/>
      <c r="DSD10" s="5"/>
      <c r="DSG10" s="82"/>
      <c r="DSH10" s="5"/>
      <c r="DSI10" s="81"/>
      <c r="DSJ10" s="82"/>
      <c r="DSK10" s="5"/>
      <c r="DSN10" s="82"/>
      <c r="DSO10" s="5"/>
      <c r="DSR10" s="82"/>
      <c r="DSS10" s="5"/>
      <c r="DST10" s="81"/>
      <c r="DSU10" s="82"/>
      <c r="DSV10" s="5"/>
      <c r="DSY10" s="82"/>
      <c r="DSZ10" s="5"/>
      <c r="DTC10" s="82"/>
      <c r="DTD10" s="5"/>
      <c r="DTE10" s="81"/>
      <c r="DTF10" s="82"/>
      <c r="DTG10" s="5"/>
      <c r="DTJ10" s="82"/>
      <c r="DTK10" s="5"/>
      <c r="DTN10" s="82"/>
      <c r="DTO10" s="5"/>
      <c r="DTP10" s="81"/>
      <c r="DTQ10" s="82"/>
      <c r="DTR10" s="5"/>
      <c r="DTU10" s="82"/>
      <c r="DTV10" s="5"/>
      <c r="DTY10" s="82"/>
      <c r="DTZ10" s="5"/>
      <c r="DUA10" s="81"/>
      <c r="DUB10" s="82"/>
      <c r="DUC10" s="5"/>
      <c r="DUF10" s="82"/>
      <c r="DUG10" s="5"/>
      <c r="DUJ10" s="82"/>
      <c r="DUK10" s="5"/>
      <c r="DUL10" s="81"/>
      <c r="DUM10" s="82"/>
      <c r="DUN10" s="5"/>
      <c r="DUQ10" s="82"/>
      <c r="DUR10" s="5"/>
      <c r="DUU10" s="82"/>
      <c r="DUV10" s="5"/>
      <c r="DUW10" s="81"/>
      <c r="DUX10" s="82"/>
      <c r="DUY10" s="5"/>
      <c r="DVB10" s="82"/>
      <c r="DVC10" s="5"/>
      <c r="DVF10" s="82"/>
      <c r="DVG10" s="5"/>
      <c r="DVH10" s="81"/>
      <c r="DVI10" s="82"/>
      <c r="DVJ10" s="5"/>
      <c r="DVM10" s="82"/>
      <c r="DVN10" s="5"/>
      <c r="DVQ10" s="82"/>
      <c r="DVR10" s="5"/>
      <c r="DVS10" s="81"/>
      <c r="DVT10" s="82"/>
      <c r="DVU10" s="5"/>
      <c r="DVX10" s="82"/>
      <c r="DVY10" s="5"/>
      <c r="DWB10" s="82"/>
      <c r="DWC10" s="5"/>
      <c r="DWD10" s="81"/>
      <c r="DWE10" s="82"/>
      <c r="DWF10" s="5"/>
      <c r="DWI10" s="82"/>
      <c r="DWJ10" s="5"/>
      <c r="DWM10" s="82"/>
      <c r="DWN10" s="5"/>
      <c r="DWO10" s="81"/>
      <c r="DWP10" s="82"/>
      <c r="DWQ10" s="5"/>
      <c r="DWT10" s="82"/>
      <c r="DWU10" s="5"/>
      <c r="DWX10" s="82"/>
      <c r="DWY10" s="5"/>
      <c r="DWZ10" s="81"/>
      <c r="DXA10" s="82"/>
      <c r="DXB10" s="5"/>
      <c r="DXE10" s="82"/>
      <c r="DXF10" s="5"/>
      <c r="DXI10" s="82"/>
      <c r="DXJ10" s="5"/>
      <c r="DXK10" s="81"/>
      <c r="DXL10" s="82"/>
      <c r="DXM10" s="5"/>
      <c r="DXP10" s="82"/>
      <c r="DXQ10" s="5"/>
      <c r="DXT10" s="82"/>
      <c r="DXU10" s="5"/>
      <c r="DXV10" s="81"/>
      <c r="DXW10" s="82"/>
      <c r="DXX10" s="5"/>
      <c r="DYA10" s="82"/>
      <c r="DYB10" s="5"/>
      <c r="DYE10" s="82"/>
      <c r="DYF10" s="5"/>
      <c r="DYG10" s="81"/>
      <c r="DYH10" s="82"/>
      <c r="DYI10" s="5"/>
      <c r="DYL10" s="82"/>
      <c r="DYM10" s="5"/>
      <c r="DYP10" s="82"/>
      <c r="DYQ10" s="5"/>
      <c r="DYR10" s="81"/>
      <c r="DYS10" s="82"/>
      <c r="DYT10" s="5"/>
      <c r="DYW10" s="82"/>
      <c r="DYX10" s="5"/>
      <c r="DZA10" s="82"/>
      <c r="DZB10" s="5"/>
      <c r="DZC10" s="81"/>
      <c r="DZD10" s="82"/>
      <c r="DZE10" s="5"/>
      <c r="DZH10" s="82"/>
      <c r="DZI10" s="5"/>
      <c r="DZL10" s="82"/>
      <c r="DZM10" s="5"/>
      <c r="DZN10" s="81"/>
      <c r="DZO10" s="82"/>
      <c r="DZP10" s="5"/>
      <c r="DZS10" s="82"/>
      <c r="DZT10" s="5"/>
      <c r="DZW10" s="82"/>
      <c r="DZX10" s="5"/>
      <c r="DZY10" s="81"/>
      <c r="DZZ10" s="82"/>
      <c r="EAA10" s="5"/>
      <c r="EAD10" s="82"/>
      <c r="EAE10" s="5"/>
      <c r="EAH10" s="82"/>
      <c r="EAI10" s="5"/>
      <c r="EAJ10" s="81"/>
      <c r="EAK10" s="82"/>
      <c r="EAL10" s="5"/>
      <c r="EAO10" s="82"/>
      <c r="EAP10" s="5"/>
      <c r="EAS10" s="82"/>
      <c r="EAT10" s="5"/>
      <c r="EAU10" s="81"/>
      <c r="EAV10" s="82"/>
      <c r="EAW10" s="5"/>
      <c r="EAZ10" s="82"/>
      <c r="EBA10" s="5"/>
      <c r="EBD10" s="82"/>
      <c r="EBE10" s="5"/>
      <c r="EBF10" s="81"/>
      <c r="EBG10" s="82"/>
      <c r="EBH10" s="5"/>
      <c r="EBK10" s="82"/>
      <c r="EBL10" s="5"/>
      <c r="EBO10" s="82"/>
      <c r="EBP10" s="5"/>
      <c r="EBQ10" s="81"/>
      <c r="EBR10" s="82"/>
      <c r="EBS10" s="5"/>
      <c r="EBV10" s="82"/>
      <c r="EBW10" s="5"/>
      <c r="EBZ10" s="82"/>
      <c r="ECA10" s="5"/>
      <c r="ECB10" s="81"/>
      <c r="ECC10" s="82"/>
      <c r="ECD10" s="5"/>
      <c r="ECG10" s="82"/>
      <c r="ECH10" s="5"/>
      <c r="ECK10" s="82"/>
      <c r="ECL10" s="5"/>
      <c r="ECM10" s="81"/>
      <c r="ECN10" s="82"/>
      <c r="ECO10" s="5"/>
      <c r="ECR10" s="82"/>
      <c r="ECS10" s="5"/>
      <c r="ECV10" s="82"/>
      <c r="ECW10" s="5"/>
      <c r="ECX10" s="81"/>
      <c r="ECY10" s="82"/>
      <c r="ECZ10" s="5"/>
      <c r="EDC10" s="82"/>
      <c r="EDD10" s="5"/>
      <c r="EDG10" s="82"/>
      <c r="EDH10" s="5"/>
      <c r="EDI10" s="81"/>
      <c r="EDJ10" s="82"/>
      <c r="EDK10" s="5"/>
      <c r="EDN10" s="82"/>
      <c r="EDO10" s="5"/>
      <c r="EDR10" s="82"/>
      <c r="EDS10" s="5"/>
      <c r="EDT10" s="81"/>
      <c r="EDU10" s="82"/>
      <c r="EDV10" s="5"/>
      <c r="EDY10" s="82"/>
      <c r="EDZ10" s="5"/>
      <c r="EEC10" s="82"/>
      <c r="EED10" s="5"/>
      <c r="EEE10" s="81"/>
      <c r="EEF10" s="82"/>
      <c r="EEG10" s="5"/>
      <c r="EEJ10" s="82"/>
      <c r="EEK10" s="5"/>
      <c r="EEN10" s="82"/>
      <c r="EEO10" s="5"/>
      <c r="EEP10" s="81"/>
      <c r="EEQ10" s="82"/>
      <c r="EER10" s="5"/>
      <c r="EEU10" s="82"/>
      <c r="EEV10" s="5"/>
      <c r="EEY10" s="82"/>
      <c r="EEZ10" s="5"/>
      <c r="EFA10" s="81"/>
      <c r="EFB10" s="82"/>
      <c r="EFC10" s="5"/>
      <c r="EFF10" s="82"/>
      <c r="EFG10" s="5"/>
      <c r="EFJ10" s="82"/>
      <c r="EFK10" s="5"/>
      <c r="EFL10" s="81"/>
      <c r="EFM10" s="82"/>
      <c r="EFN10" s="5"/>
      <c r="EFQ10" s="82"/>
      <c r="EFR10" s="5"/>
      <c r="EFU10" s="82"/>
      <c r="EFV10" s="5"/>
      <c r="EFW10" s="81"/>
      <c r="EFX10" s="82"/>
      <c r="EFY10" s="5"/>
      <c r="EGB10" s="82"/>
      <c r="EGC10" s="5"/>
      <c r="EGF10" s="82"/>
      <c r="EGG10" s="5"/>
      <c r="EGH10" s="81"/>
      <c r="EGI10" s="82"/>
      <c r="EGJ10" s="5"/>
      <c r="EGM10" s="82"/>
      <c r="EGN10" s="5"/>
      <c r="EGQ10" s="82"/>
      <c r="EGR10" s="5"/>
      <c r="EGS10" s="81"/>
      <c r="EGT10" s="82"/>
      <c r="EGU10" s="5"/>
      <c r="EGX10" s="82"/>
      <c r="EGY10" s="5"/>
      <c r="EHB10" s="82"/>
      <c r="EHC10" s="5"/>
      <c r="EHD10" s="81"/>
      <c r="EHE10" s="82"/>
      <c r="EHF10" s="5"/>
      <c r="EHI10" s="82"/>
      <c r="EHJ10" s="5"/>
      <c r="EHM10" s="82"/>
      <c r="EHN10" s="5"/>
      <c r="EHO10" s="81"/>
      <c r="EHP10" s="82"/>
      <c r="EHQ10" s="5"/>
      <c r="EHT10" s="82"/>
      <c r="EHU10" s="5"/>
      <c r="EHX10" s="82"/>
      <c r="EHY10" s="5"/>
      <c r="EHZ10" s="81"/>
      <c r="EIA10" s="82"/>
      <c r="EIB10" s="5"/>
      <c r="EIE10" s="82"/>
      <c r="EIF10" s="5"/>
      <c r="EII10" s="82"/>
      <c r="EIJ10" s="5"/>
      <c r="EIK10" s="81"/>
      <c r="EIL10" s="82"/>
      <c r="EIM10" s="5"/>
      <c r="EIP10" s="82"/>
      <c r="EIQ10" s="5"/>
      <c r="EIT10" s="82"/>
      <c r="EIU10" s="5"/>
      <c r="EIV10" s="81"/>
      <c r="EIW10" s="82"/>
      <c r="EIX10" s="5"/>
      <c r="EJA10" s="82"/>
      <c r="EJB10" s="5"/>
      <c r="EJE10" s="82"/>
      <c r="EJF10" s="5"/>
      <c r="EJG10" s="81"/>
      <c r="EJH10" s="82"/>
      <c r="EJI10" s="5"/>
      <c r="EJL10" s="82"/>
      <c r="EJM10" s="5"/>
      <c r="EJP10" s="82"/>
      <c r="EJQ10" s="5"/>
      <c r="EJR10" s="81"/>
      <c r="EJS10" s="82"/>
      <c r="EJT10" s="5"/>
      <c r="EJW10" s="82"/>
      <c r="EJX10" s="5"/>
      <c r="EKA10" s="82"/>
      <c r="EKB10" s="5"/>
      <c r="EKC10" s="81"/>
      <c r="EKD10" s="82"/>
      <c r="EKE10" s="5"/>
      <c r="EKH10" s="82"/>
      <c r="EKI10" s="5"/>
      <c r="EKL10" s="82"/>
      <c r="EKM10" s="5"/>
      <c r="EKN10" s="81"/>
      <c r="EKO10" s="82"/>
      <c r="EKP10" s="5"/>
      <c r="EKS10" s="82"/>
      <c r="EKT10" s="5"/>
      <c r="EKW10" s="82"/>
      <c r="EKX10" s="5"/>
      <c r="EKY10" s="81"/>
      <c r="EKZ10" s="82"/>
      <c r="ELA10" s="5"/>
      <c r="ELD10" s="82"/>
      <c r="ELE10" s="5"/>
      <c r="ELH10" s="82"/>
      <c r="ELI10" s="5"/>
      <c r="ELJ10" s="81"/>
      <c r="ELK10" s="82"/>
      <c r="ELL10" s="5"/>
      <c r="ELO10" s="82"/>
      <c r="ELP10" s="5"/>
      <c r="ELS10" s="82"/>
      <c r="ELT10" s="5"/>
      <c r="ELU10" s="81"/>
      <c r="ELV10" s="82"/>
      <c r="ELW10" s="5"/>
      <c r="ELZ10" s="82"/>
      <c r="EMA10" s="5"/>
      <c r="EMD10" s="82"/>
      <c r="EME10" s="5"/>
      <c r="EMF10" s="81"/>
      <c r="EMG10" s="82"/>
      <c r="EMH10" s="5"/>
      <c r="EMK10" s="82"/>
      <c r="EML10" s="5"/>
      <c r="EMO10" s="82"/>
      <c r="EMP10" s="5"/>
      <c r="EMQ10" s="81"/>
      <c r="EMR10" s="82"/>
      <c r="EMS10" s="5"/>
      <c r="EMV10" s="82"/>
      <c r="EMW10" s="5"/>
      <c r="EMZ10" s="82"/>
      <c r="ENA10" s="5"/>
      <c r="ENB10" s="81"/>
      <c r="ENC10" s="82"/>
      <c r="END10" s="5"/>
      <c r="ENG10" s="82"/>
      <c r="ENH10" s="5"/>
      <c r="ENK10" s="82"/>
      <c r="ENL10" s="5"/>
      <c r="ENM10" s="81"/>
      <c r="ENN10" s="82"/>
      <c r="ENO10" s="5"/>
      <c r="ENR10" s="82"/>
      <c r="ENS10" s="5"/>
      <c r="ENV10" s="82"/>
      <c r="ENW10" s="5"/>
      <c r="ENX10" s="81"/>
      <c r="ENY10" s="82"/>
      <c r="ENZ10" s="5"/>
      <c r="EOC10" s="82"/>
      <c r="EOD10" s="5"/>
      <c r="EOG10" s="82"/>
      <c r="EOH10" s="5"/>
      <c r="EOI10" s="81"/>
      <c r="EOJ10" s="82"/>
      <c r="EOK10" s="5"/>
      <c r="EON10" s="82"/>
      <c r="EOO10" s="5"/>
      <c r="EOR10" s="82"/>
      <c r="EOS10" s="5"/>
      <c r="EOT10" s="81"/>
      <c r="EOU10" s="82"/>
      <c r="EOV10" s="5"/>
      <c r="EOY10" s="82"/>
      <c r="EOZ10" s="5"/>
      <c r="EPC10" s="82"/>
      <c r="EPD10" s="5"/>
      <c r="EPE10" s="81"/>
      <c r="EPF10" s="82"/>
      <c r="EPG10" s="5"/>
      <c r="EPJ10" s="82"/>
      <c r="EPK10" s="5"/>
      <c r="EPN10" s="82"/>
      <c r="EPO10" s="5"/>
      <c r="EPP10" s="81"/>
      <c r="EPQ10" s="82"/>
      <c r="EPR10" s="5"/>
      <c r="EPU10" s="82"/>
      <c r="EPV10" s="5"/>
      <c r="EPY10" s="82"/>
      <c r="EPZ10" s="5"/>
      <c r="EQA10" s="81"/>
      <c r="EQB10" s="82"/>
      <c r="EQC10" s="5"/>
      <c r="EQF10" s="82"/>
      <c r="EQG10" s="5"/>
      <c r="EQJ10" s="82"/>
      <c r="EQK10" s="5"/>
      <c r="EQL10" s="81"/>
      <c r="EQM10" s="82"/>
      <c r="EQN10" s="5"/>
      <c r="EQQ10" s="82"/>
      <c r="EQR10" s="5"/>
      <c r="EQU10" s="82"/>
      <c r="EQV10" s="5"/>
      <c r="EQW10" s="81"/>
      <c r="EQX10" s="82"/>
      <c r="EQY10" s="5"/>
      <c r="ERB10" s="82"/>
      <c r="ERC10" s="5"/>
      <c r="ERF10" s="82"/>
      <c r="ERG10" s="5"/>
      <c r="ERH10" s="81"/>
      <c r="ERI10" s="82"/>
      <c r="ERJ10" s="5"/>
      <c r="ERM10" s="82"/>
      <c r="ERN10" s="5"/>
      <c r="ERQ10" s="82"/>
      <c r="ERR10" s="5"/>
      <c r="ERS10" s="81"/>
      <c r="ERT10" s="82"/>
      <c r="ERU10" s="5"/>
      <c r="ERX10" s="82"/>
      <c r="ERY10" s="5"/>
      <c r="ESB10" s="82"/>
      <c r="ESC10" s="5"/>
      <c r="ESD10" s="81"/>
      <c r="ESE10" s="82"/>
      <c r="ESF10" s="5"/>
      <c r="ESI10" s="82"/>
      <c r="ESJ10" s="5"/>
      <c r="ESM10" s="82"/>
      <c r="ESN10" s="5"/>
      <c r="ESO10" s="81"/>
      <c r="ESP10" s="82"/>
      <c r="ESQ10" s="5"/>
      <c r="EST10" s="82"/>
      <c r="ESU10" s="5"/>
      <c r="ESX10" s="82"/>
      <c r="ESY10" s="5"/>
      <c r="ESZ10" s="81"/>
      <c r="ETA10" s="82"/>
      <c r="ETB10" s="5"/>
      <c r="ETE10" s="82"/>
      <c r="ETF10" s="5"/>
      <c r="ETI10" s="82"/>
      <c r="ETJ10" s="5"/>
      <c r="ETK10" s="81"/>
      <c r="ETL10" s="82"/>
      <c r="ETM10" s="5"/>
      <c r="ETP10" s="82"/>
      <c r="ETQ10" s="5"/>
      <c r="ETT10" s="82"/>
      <c r="ETU10" s="5"/>
      <c r="ETV10" s="81"/>
      <c r="ETW10" s="82"/>
      <c r="ETX10" s="5"/>
      <c r="EUA10" s="82"/>
      <c r="EUB10" s="5"/>
      <c r="EUE10" s="82"/>
      <c r="EUF10" s="5"/>
      <c r="EUG10" s="81"/>
      <c r="EUH10" s="82"/>
      <c r="EUI10" s="5"/>
      <c r="EUL10" s="82"/>
      <c r="EUM10" s="5"/>
      <c r="EUP10" s="82"/>
      <c r="EUQ10" s="5"/>
      <c r="EUR10" s="81"/>
      <c r="EUS10" s="82"/>
      <c r="EUT10" s="5"/>
      <c r="EUW10" s="82"/>
      <c r="EUX10" s="5"/>
      <c r="EVA10" s="82"/>
      <c r="EVB10" s="5"/>
      <c r="EVC10" s="81"/>
      <c r="EVD10" s="82"/>
      <c r="EVE10" s="5"/>
      <c r="EVH10" s="82"/>
      <c r="EVI10" s="5"/>
      <c r="EVL10" s="82"/>
      <c r="EVM10" s="5"/>
      <c r="EVN10" s="81"/>
      <c r="EVO10" s="82"/>
      <c r="EVP10" s="5"/>
      <c r="EVS10" s="82"/>
      <c r="EVT10" s="5"/>
      <c r="EVW10" s="82"/>
      <c r="EVX10" s="5"/>
      <c r="EVY10" s="81"/>
      <c r="EVZ10" s="82"/>
      <c r="EWA10" s="5"/>
      <c r="EWD10" s="82"/>
      <c r="EWE10" s="5"/>
      <c r="EWH10" s="82"/>
      <c r="EWI10" s="5"/>
      <c r="EWJ10" s="81"/>
      <c r="EWK10" s="82"/>
      <c r="EWL10" s="5"/>
      <c r="EWO10" s="82"/>
      <c r="EWP10" s="5"/>
      <c r="EWS10" s="82"/>
      <c r="EWT10" s="5"/>
      <c r="EWU10" s="81"/>
      <c r="EWV10" s="82"/>
      <c r="EWW10" s="5"/>
      <c r="EWZ10" s="82"/>
      <c r="EXA10" s="5"/>
      <c r="EXD10" s="82"/>
      <c r="EXE10" s="5"/>
      <c r="EXF10" s="81"/>
      <c r="EXG10" s="82"/>
      <c r="EXH10" s="5"/>
      <c r="EXK10" s="82"/>
      <c r="EXL10" s="5"/>
      <c r="EXO10" s="82"/>
      <c r="EXP10" s="5"/>
      <c r="EXQ10" s="81"/>
      <c r="EXR10" s="82"/>
      <c r="EXS10" s="5"/>
      <c r="EXV10" s="82"/>
      <c r="EXW10" s="5"/>
      <c r="EXZ10" s="82"/>
      <c r="EYA10" s="5"/>
      <c r="EYB10" s="81"/>
      <c r="EYC10" s="82"/>
      <c r="EYD10" s="5"/>
      <c r="EYG10" s="82"/>
      <c r="EYH10" s="5"/>
      <c r="EYK10" s="82"/>
      <c r="EYL10" s="5"/>
      <c r="EYM10" s="81"/>
      <c r="EYN10" s="82"/>
      <c r="EYO10" s="5"/>
      <c r="EYR10" s="82"/>
      <c r="EYS10" s="5"/>
      <c r="EYV10" s="82"/>
      <c r="EYW10" s="5"/>
      <c r="EYX10" s="81"/>
      <c r="EYY10" s="82"/>
      <c r="EYZ10" s="5"/>
      <c r="EZC10" s="82"/>
      <c r="EZD10" s="5"/>
      <c r="EZG10" s="82"/>
      <c r="EZH10" s="5"/>
      <c r="EZI10" s="81"/>
      <c r="EZJ10" s="82"/>
      <c r="EZK10" s="5"/>
      <c r="EZN10" s="82"/>
      <c r="EZO10" s="5"/>
      <c r="EZR10" s="82"/>
      <c r="EZS10" s="5"/>
      <c r="EZT10" s="81"/>
      <c r="EZU10" s="82"/>
      <c r="EZV10" s="5"/>
      <c r="EZY10" s="82"/>
      <c r="EZZ10" s="5"/>
      <c r="FAC10" s="82"/>
      <c r="FAD10" s="5"/>
      <c r="FAE10" s="81"/>
      <c r="FAF10" s="82"/>
      <c r="FAG10" s="5"/>
      <c r="FAJ10" s="82"/>
      <c r="FAK10" s="5"/>
      <c r="FAN10" s="82"/>
      <c r="FAO10" s="5"/>
      <c r="FAP10" s="81"/>
      <c r="FAQ10" s="82"/>
      <c r="FAR10" s="5"/>
      <c r="FAU10" s="82"/>
      <c r="FAV10" s="5"/>
      <c r="FAY10" s="82"/>
      <c r="FAZ10" s="5"/>
      <c r="FBA10" s="81"/>
      <c r="FBB10" s="82"/>
      <c r="FBC10" s="5"/>
      <c r="FBF10" s="82"/>
      <c r="FBG10" s="5"/>
      <c r="FBJ10" s="82"/>
      <c r="FBK10" s="5"/>
      <c r="FBL10" s="81"/>
      <c r="FBM10" s="82"/>
      <c r="FBN10" s="5"/>
      <c r="FBQ10" s="82"/>
      <c r="FBR10" s="5"/>
      <c r="FBU10" s="82"/>
      <c r="FBV10" s="5"/>
      <c r="FBW10" s="81"/>
      <c r="FBX10" s="82"/>
      <c r="FBY10" s="5"/>
      <c r="FCB10" s="82"/>
      <c r="FCC10" s="5"/>
      <c r="FCF10" s="82"/>
      <c r="FCG10" s="5"/>
      <c r="FCH10" s="81"/>
      <c r="FCI10" s="82"/>
      <c r="FCJ10" s="5"/>
      <c r="FCM10" s="82"/>
      <c r="FCN10" s="5"/>
      <c r="FCQ10" s="82"/>
      <c r="FCR10" s="5"/>
      <c r="FCS10" s="81"/>
      <c r="FCT10" s="82"/>
      <c r="FCU10" s="5"/>
      <c r="FCX10" s="82"/>
      <c r="FCY10" s="5"/>
      <c r="FDB10" s="82"/>
      <c r="FDC10" s="5"/>
      <c r="FDD10" s="81"/>
      <c r="FDE10" s="82"/>
      <c r="FDF10" s="5"/>
      <c r="FDI10" s="82"/>
      <c r="FDJ10" s="5"/>
      <c r="FDM10" s="82"/>
      <c r="FDN10" s="5"/>
      <c r="FDO10" s="81"/>
      <c r="FDP10" s="82"/>
      <c r="FDQ10" s="5"/>
      <c r="FDT10" s="82"/>
      <c r="FDU10" s="5"/>
      <c r="FDX10" s="82"/>
      <c r="FDY10" s="5"/>
      <c r="FDZ10" s="81"/>
      <c r="FEA10" s="82"/>
      <c r="FEB10" s="5"/>
      <c r="FEE10" s="82"/>
      <c r="FEF10" s="5"/>
      <c r="FEI10" s="82"/>
      <c r="FEJ10" s="5"/>
      <c r="FEK10" s="81"/>
      <c r="FEL10" s="82"/>
      <c r="FEM10" s="5"/>
      <c r="FEP10" s="82"/>
      <c r="FEQ10" s="5"/>
      <c r="FET10" s="82"/>
      <c r="FEU10" s="5"/>
      <c r="FEV10" s="81"/>
      <c r="FEW10" s="82"/>
      <c r="FEX10" s="5"/>
      <c r="FFA10" s="82"/>
      <c r="FFB10" s="5"/>
      <c r="FFE10" s="82"/>
      <c r="FFF10" s="5"/>
      <c r="FFG10" s="81"/>
      <c r="FFH10" s="82"/>
      <c r="FFI10" s="5"/>
      <c r="FFL10" s="82"/>
      <c r="FFM10" s="5"/>
      <c r="FFP10" s="82"/>
      <c r="FFQ10" s="5"/>
      <c r="FFR10" s="81"/>
      <c r="FFS10" s="82"/>
      <c r="FFT10" s="5"/>
      <c r="FFW10" s="82"/>
      <c r="FFX10" s="5"/>
      <c r="FGA10" s="82"/>
      <c r="FGB10" s="5"/>
      <c r="FGC10" s="81"/>
      <c r="FGD10" s="82"/>
      <c r="FGE10" s="5"/>
      <c r="FGH10" s="82"/>
      <c r="FGI10" s="5"/>
      <c r="FGL10" s="82"/>
      <c r="FGM10" s="5"/>
      <c r="FGN10" s="81"/>
      <c r="FGO10" s="82"/>
      <c r="FGP10" s="5"/>
      <c r="FGS10" s="82"/>
      <c r="FGT10" s="5"/>
      <c r="FGW10" s="82"/>
      <c r="FGX10" s="5"/>
      <c r="FGY10" s="81"/>
      <c r="FGZ10" s="82"/>
      <c r="FHA10" s="5"/>
      <c r="FHD10" s="82"/>
      <c r="FHE10" s="5"/>
      <c r="FHH10" s="82"/>
      <c r="FHI10" s="5"/>
      <c r="FHJ10" s="81"/>
      <c r="FHK10" s="82"/>
      <c r="FHL10" s="5"/>
      <c r="FHO10" s="82"/>
      <c r="FHP10" s="5"/>
      <c r="FHS10" s="82"/>
      <c r="FHT10" s="5"/>
      <c r="FHU10" s="81"/>
      <c r="FHV10" s="82"/>
      <c r="FHW10" s="5"/>
      <c r="FHZ10" s="82"/>
      <c r="FIA10" s="5"/>
      <c r="FID10" s="82"/>
      <c r="FIE10" s="5"/>
      <c r="FIF10" s="81"/>
      <c r="FIG10" s="82"/>
      <c r="FIH10" s="5"/>
      <c r="FIK10" s="82"/>
      <c r="FIL10" s="5"/>
      <c r="FIO10" s="82"/>
      <c r="FIP10" s="5"/>
      <c r="FIQ10" s="81"/>
      <c r="FIR10" s="82"/>
      <c r="FIS10" s="5"/>
      <c r="FIV10" s="82"/>
      <c r="FIW10" s="5"/>
      <c r="FIZ10" s="82"/>
      <c r="FJA10" s="5"/>
      <c r="FJB10" s="81"/>
      <c r="FJC10" s="82"/>
      <c r="FJD10" s="5"/>
      <c r="FJG10" s="82"/>
      <c r="FJH10" s="5"/>
      <c r="FJK10" s="82"/>
      <c r="FJL10" s="5"/>
      <c r="FJM10" s="81"/>
      <c r="FJN10" s="82"/>
      <c r="FJO10" s="5"/>
      <c r="FJR10" s="82"/>
      <c r="FJS10" s="5"/>
      <c r="FJV10" s="82"/>
      <c r="FJW10" s="5"/>
      <c r="FJX10" s="81"/>
      <c r="FJY10" s="82"/>
      <c r="FJZ10" s="5"/>
      <c r="FKC10" s="82"/>
      <c r="FKD10" s="5"/>
      <c r="FKG10" s="82"/>
      <c r="FKH10" s="5"/>
      <c r="FKI10" s="81"/>
      <c r="FKJ10" s="82"/>
      <c r="FKK10" s="5"/>
      <c r="FKN10" s="82"/>
      <c r="FKO10" s="5"/>
      <c r="FKR10" s="82"/>
      <c r="FKS10" s="5"/>
      <c r="FKT10" s="81"/>
      <c r="FKU10" s="82"/>
      <c r="FKV10" s="5"/>
      <c r="FKY10" s="82"/>
      <c r="FKZ10" s="5"/>
      <c r="FLC10" s="82"/>
      <c r="FLD10" s="5"/>
      <c r="FLE10" s="81"/>
      <c r="FLF10" s="82"/>
      <c r="FLG10" s="5"/>
      <c r="FLJ10" s="82"/>
      <c r="FLK10" s="5"/>
      <c r="FLN10" s="82"/>
      <c r="FLO10" s="5"/>
      <c r="FLP10" s="81"/>
      <c r="FLQ10" s="82"/>
      <c r="FLR10" s="5"/>
      <c r="FLU10" s="82"/>
      <c r="FLV10" s="5"/>
      <c r="FLY10" s="82"/>
      <c r="FLZ10" s="5"/>
      <c r="FMA10" s="81"/>
      <c r="FMB10" s="82"/>
      <c r="FMC10" s="5"/>
      <c r="FMF10" s="82"/>
      <c r="FMG10" s="5"/>
      <c r="FMJ10" s="82"/>
      <c r="FMK10" s="5"/>
      <c r="FML10" s="81"/>
      <c r="FMM10" s="82"/>
      <c r="FMN10" s="5"/>
      <c r="FMQ10" s="82"/>
      <c r="FMR10" s="5"/>
      <c r="FMU10" s="82"/>
      <c r="FMV10" s="5"/>
      <c r="FMW10" s="81"/>
      <c r="FMX10" s="82"/>
      <c r="FMY10" s="5"/>
      <c r="FNB10" s="82"/>
      <c r="FNC10" s="5"/>
      <c r="FNF10" s="82"/>
      <c r="FNG10" s="5"/>
      <c r="FNH10" s="81"/>
      <c r="FNI10" s="82"/>
      <c r="FNJ10" s="5"/>
      <c r="FNM10" s="82"/>
      <c r="FNN10" s="5"/>
      <c r="FNQ10" s="82"/>
      <c r="FNR10" s="5"/>
      <c r="FNS10" s="81"/>
      <c r="FNT10" s="82"/>
      <c r="FNU10" s="5"/>
      <c r="FNX10" s="82"/>
      <c r="FNY10" s="5"/>
      <c r="FOB10" s="82"/>
      <c r="FOC10" s="5"/>
      <c r="FOD10" s="81"/>
      <c r="FOE10" s="82"/>
      <c r="FOF10" s="5"/>
      <c r="FOI10" s="82"/>
      <c r="FOJ10" s="5"/>
      <c r="FOM10" s="82"/>
      <c r="FON10" s="5"/>
      <c r="FOO10" s="81"/>
      <c r="FOP10" s="82"/>
      <c r="FOQ10" s="5"/>
      <c r="FOT10" s="82"/>
      <c r="FOU10" s="5"/>
      <c r="FOX10" s="82"/>
      <c r="FOY10" s="5"/>
      <c r="FOZ10" s="81"/>
      <c r="FPA10" s="82"/>
      <c r="FPB10" s="5"/>
      <c r="FPE10" s="82"/>
      <c r="FPF10" s="5"/>
      <c r="FPI10" s="82"/>
      <c r="FPJ10" s="5"/>
      <c r="FPK10" s="81"/>
      <c r="FPL10" s="82"/>
      <c r="FPM10" s="5"/>
      <c r="FPP10" s="82"/>
      <c r="FPQ10" s="5"/>
      <c r="FPT10" s="82"/>
      <c r="FPU10" s="5"/>
      <c r="FPV10" s="81"/>
      <c r="FPW10" s="82"/>
      <c r="FPX10" s="5"/>
      <c r="FQA10" s="82"/>
      <c r="FQB10" s="5"/>
      <c r="FQE10" s="82"/>
      <c r="FQF10" s="5"/>
      <c r="FQG10" s="81"/>
      <c r="FQH10" s="82"/>
      <c r="FQI10" s="5"/>
      <c r="FQL10" s="82"/>
      <c r="FQM10" s="5"/>
      <c r="FQP10" s="82"/>
      <c r="FQQ10" s="5"/>
      <c r="FQR10" s="81"/>
      <c r="FQS10" s="82"/>
      <c r="FQT10" s="5"/>
      <c r="FQW10" s="82"/>
      <c r="FQX10" s="5"/>
      <c r="FRA10" s="82"/>
      <c r="FRB10" s="5"/>
      <c r="FRC10" s="81"/>
      <c r="FRD10" s="82"/>
      <c r="FRE10" s="5"/>
      <c r="FRH10" s="82"/>
      <c r="FRI10" s="5"/>
      <c r="FRL10" s="82"/>
      <c r="FRM10" s="5"/>
      <c r="FRN10" s="81"/>
      <c r="FRO10" s="82"/>
      <c r="FRP10" s="5"/>
      <c r="FRS10" s="82"/>
      <c r="FRT10" s="5"/>
      <c r="FRW10" s="82"/>
      <c r="FRX10" s="5"/>
      <c r="FRY10" s="81"/>
      <c r="FRZ10" s="82"/>
      <c r="FSA10" s="5"/>
      <c r="FSD10" s="82"/>
      <c r="FSE10" s="5"/>
      <c r="FSH10" s="82"/>
      <c r="FSI10" s="5"/>
      <c r="FSJ10" s="81"/>
      <c r="FSK10" s="82"/>
      <c r="FSL10" s="5"/>
      <c r="FSO10" s="82"/>
      <c r="FSP10" s="5"/>
      <c r="FSS10" s="82"/>
      <c r="FST10" s="5"/>
      <c r="FSU10" s="81"/>
      <c r="FSV10" s="82"/>
      <c r="FSW10" s="5"/>
      <c r="FSZ10" s="82"/>
      <c r="FTA10" s="5"/>
      <c r="FTD10" s="82"/>
      <c r="FTE10" s="5"/>
      <c r="FTF10" s="81"/>
      <c r="FTG10" s="82"/>
      <c r="FTH10" s="5"/>
      <c r="FTK10" s="82"/>
      <c r="FTL10" s="5"/>
      <c r="FTO10" s="82"/>
      <c r="FTP10" s="5"/>
      <c r="FTQ10" s="81"/>
      <c r="FTR10" s="82"/>
      <c r="FTS10" s="5"/>
      <c r="FTV10" s="82"/>
      <c r="FTW10" s="5"/>
      <c r="FTZ10" s="82"/>
      <c r="FUA10" s="5"/>
      <c r="FUB10" s="81"/>
      <c r="FUC10" s="82"/>
      <c r="FUD10" s="5"/>
      <c r="FUG10" s="82"/>
      <c r="FUH10" s="5"/>
      <c r="FUK10" s="82"/>
      <c r="FUL10" s="5"/>
      <c r="FUM10" s="81"/>
      <c r="FUN10" s="82"/>
      <c r="FUO10" s="5"/>
      <c r="FUR10" s="82"/>
      <c r="FUS10" s="5"/>
      <c r="FUV10" s="82"/>
      <c r="FUW10" s="5"/>
      <c r="FUX10" s="81"/>
      <c r="FUY10" s="82"/>
      <c r="FUZ10" s="5"/>
      <c r="FVC10" s="82"/>
      <c r="FVD10" s="5"/>
      <c r="FVG10" s="82"/>
      <c r="FVH10" s="5"/>
      <c r="FVI10" s="81"/>
      <c r="FVJ10" s="82"/>
      <c r="FVK10" s="5"/>
      <c r="FVN10" s="82"/>
      <c r="FVO10" s="5"/>
      <c r="FVR10" s="82"/>
      <c r="FVS10" s="5"/>
      <c r="FVT10" s="81"/>
      <c r="FVU10" s="82"/>
      <c r="FVV10" s="5"/>
      <c r="FVY10" s="82"/>
      <c r="FVZ10" s="5"/>
      <c r="FWC10" s="82"/>
      <c r="FWD10" s="5"/>
      <c r="FWE10" s="81"/>
      <c r="FWF10" s="82"/>
      <c r="FWG10" s="5"/>
      <c r="FWJ10" s="82"/>
      <c r="FWK10" s="5"/>
      <c r="FWN10" s="82"/>
      <c r="FWO10" s="5"/>
      <c r="FWP10" s="81"/>
      <c r="FWQ10" s="82"/>
      <c r="FWR10" s="5"/>
      <c r="FWU10" s="82"/>
      <c r="FWV10" s="5"/>
      <c r="FWY10" s="82"/>
      <c r="FWZ10" s="5"/>
      <c r="FXA10" s="81"/>
      <c r="FXB10" s="82"/>
      <c r="FXC10" s="5"/>
      <c r="FXF10" s="82"/>
      <c r="FXG10" s="5"/>
      <c r="FXJ10" s="82"/>
      <c r="FXK10" s="5"/>
      <c r="FXL10" s="81"/>
      <c r="FXM10" s="82"/>
      <c r="FXN10" s="5"/>
      <c r="FXQ10" s="82"/>
      <c r="FXR10" s="5"/>
      <c r="FXU10" s="82"/>
      <c r="FXV10" s="5"/>
      <c r="FXW10" s="81"/>
      <c r="FXX10" s="82"/>
      <c r="FXY10" s="5"/>
      <c r="FYB10" s="82"/>
      <c r="FYC10" s="5"/>
      <c r="FYF10" s="82"/>
      <c r="FYG10" s="5"/>
      <c r="FYH10" s="81"/>
      <c r="FYI10" s="82"/>
      <c r="FYJ10" s="5"/>
      <c r="FYM10" s="82"/>
      <c r="FYN10" s="5"/>
      <c r="FYQ10" s="82"/>
      <c r="FYR10" s="5"/>
      <c r="FYS10" s="81"/>
      <c r="FYT10" s="82"/>
      <c r="FYU10" s="5"/>
      <c r="FYX10" s="82"/>
      <c r="FYY10" s="5"/>
      <c r="FZB10" s="82"/>
      <c r="FZC10" s="5"/>
      <c r="FZD10" s="81"/>
      <c r="FZE10" s="82"/>
      <c r="FZF10" s="5"/>
      <c r="FZI10" s="82"/>
      <c r="FZJ10" s="5"/>
      <c r="FZM10" s="82"/>
      <c r="FZN10" s="5"/>
      <c r="FZO10" s="81"/>
      <c r="FZP10" s="82"/>
      <c r="FZQ10" s="5"/>
      <c r="FZT10" s="82"/>
      <c r="FZU10" s="5"/>
      <c r="FZX10" s="82"/>
      <c r="FZY10" s="5"/>
      <c r="FZZ10" s="81"/>
      <c r="GAA10" s="82"/>
      <c r="GAB10" s="5"/>
      <c r="GAE10" s="82"/>
      <c r="GAF10" s="5"/>
      <c r="GAI10" s="82"/>
      <c r="GAJ10" s="5"/>
      <c r="GAK10" s="81"/>
      <c r="GAL10" s="82"/>
      <c r="GAM10" s="5"/>
      <c r="GAP10" s="82"/>
      <c r="GAQ10" s="5"/>
      <c r="GAT10" s="82"/>
      <c r="GAU10" s="5"/>
      <c r="GAV10" s="81"/>
      <c r="GAW10" s="82"/>
      <c r="GAX10" s="5"/>
      <c r="GBA10" s="82"/>
      <c r="GBB10" s="5"/>
      <c r="GBE10" s="82"/>
      <c r="GBF10" s="5"/>
      <c r="GBG10" s="81"/>
      <c r="GBH10" s="82"/>
      <c r="GBI10" s="5"/>
      <c r="GBL10" s="82"/>
      <c r="GBM10" s="5"/>
      <c r="GBP10" s="82"/>
      <c r="GBQ10" s="5"/>
      <c r="GBR10" s="81"/>
      <c r="GBS10" s="82"/>
      <c r="GBT10" s="5"/>
      <c r="GBW10" s="82"/>
      <c r="GBX10" s="5"/>
      <c r="GCA10" s="82"/>
      <c r="GCB10" s="5"/>
      <c r="GCC10" s="81"/>
      <c r="GCD10" s="82"/>
      <c r="GCE10" s="5"/>
      <c r="GCH10" s="82"/>
      <c r="GCI10" s="5"/>
      <c r="GCL10" s="82"/>
      <c r="GCM10" s="5"/>
      <c r="GCN10" s="81"/>
      <c r="GCO10" s="82"/>
      <c r="GCP10" s="5"/>
      <c r="GCS10" s="82"/>
      <c r="GCT10" s="5"/>
      <c r="GCW10" s="82"/>
      <c r="GCX10" s="5"/>
      <c r="GCY10" s="81"/>
      <c r="GCZ10" s="82"/>
      <c r="GDA10" s="5"/>
      <c r="GDD10" s="82"/>
      <c r="GDE10" s="5"/>
      <c r="GDH10" s="82"/>
      <c r="GDI10" s="5"/>
      <c r="GDJ10" s="81"/>
      <c r="GDK10" s="82"/>
      <c r="GDL10" s="5"/>
      <c r="GDO10" s="82"/>
      <c r="GDP10" s="5"/>
      <c r="GDS10" s="82"/>
      <c r="GDT10" s="5"/>
      <c r="GDU10" s="81"/>
      <c r="GDV10" s="82"/>
      <c r="GDW10" s="5"/>
      <c r="GDZ10" s="82"/>
      <c r="GEA10" s="5"/>
      <c r="GED10" s="82"/>
      <c r="GEE10" s="5"/>
      <c r="GEF10" s="81"/>
      <c r="GEG10" s="82"/>
      <c r="GEH10" s="5"/>
      <c r="GEK10" s="82"/>
      <c r="GEL10" s="5"/>
      <c r="GEO10" s="82"/>
      <c r="GEP10" s="5"/>
      <c r="GEQ10" s="81"/>
      <c r="GER10" s="82"/>
      <c r="GES10" s="5"/>
      <c r="GEV10" s="82"/>
      <c r="GEW10" s="5"/>
      <c r="GEZ10" s="82"/>
      <c r="GFA10" s="5"/>
      <c r="GFB10" s="81"/>
      <c r="GFC10" s="82"/>
      <c r="GFD10" s="5"/>
      <c r="GFG10" s="82"/>
      <c r="GFH10" s="5"/>
      <c r="GFK10" s="82"/>
      <c r="GFL10" s="5"/>
      <c r="GFM10" s="81"/>
      <c r="GFN10" s="82"/>
      <c r="GFO10" s="5"/>
      <c r="GFR10" s="82"/>
      <c r="GFS10" s="5"/>
      <c r="GFV10" s="82"/>
      <c r="GFW10" s="5"/>
      <c r="GFX10" s="81"/>
      <c r="GFY10" s="82"/>
      <c r="GFZ10" s="5"/>
      <c r="GGC10" s="82"/>
      <c r="GGD10" s="5"/>
      <c r="GGG10" s="82"/>
      <c r="GGH10" s="5"/>
      <c r="GGI10" s="81"/>
      <c r="GGJ10" s="82"/>
      <c r="GGK10" s="5"/>
      <c r="GGN10" s="82"/>
      <c r="GGO10" s="5"/>
      <c r="GGR10" s="82"/>
      <c r="GGS10" s="5"/>
      <c r="GGT10" s="81"/>
      <c r="GGU10" s="82"/>
      <c r="GGV10" s="5"/>
      <c r="GGY10" s="82"/>
      <c r="GGZ10" s="5"/>
      <c r="GHC10" s="82"/>
      <c r="GHD10" s="5"/>
      <c r="GHE10" s="81"/>
      <c r="GHF10" s="82"/>
      <c r="GHG10" s="5"/>
      <c r="GHJ10" s="82"/>
      <c r="GHK10" s="5"/>
      <c r="GHN10" s="82"/>
      <c r="GHO10" s="5"/>
      <c r="GHP10" s="81"/>
      <c r="GHQ10" s="82"/>
      <c r="GHR10" s="5"/>
      <c r="GHU10" s="82"/>
      <c r="GHV10" s="5"/>
      <c r="GHY10" s="82"/>
      <c r="GHZ10" s="5"/>
      <c r="GIA10" s="81"/>
      <c r="GIB10" s="82"/>
      <c r="GIC10" s="5"/>
      <c r="GIF10" s="82"/>
      <c r="GIG10" s="5"/>
      <c r="GIJ10" s="82"/>
      <c r="GIK10" s="5"/>
      <c r="GIL10" s="81"/>
      <c r="GIM10" s="82"/>
      <c r="GIN10" s="5"/>
      <c r="GIQ10" s="82"/>
      <c r="GIR10" s="5"/>
      <c r="GIU10" s="82"/>
      <c r="GIV10" s="5"/>
      <c r="GIW10" s="81"/>
      <c r="GIX10" s="82"/>
      <c r="GIY10" s="5"/>
      <c r="GJB10" s="82"/>
      <c r="GJC10" s="5"/>
      <c r="GJF10" s="82"/>
      <c r="GJG10" s="5"/>
      <c r="GJH10" s="81"/>
      <c r="GJI10" s="82"/>
      <c r="GJJ10" s="5"/>
      <c r="GJM10" s="82"/>
      <c r="GJN10" s="5"/>
      <c r="GJQ10" s="82"/>
      <c r="GJR10" s="5"/>
      <c r="GJS10" s="81"/>
      <c r="GJT10" s="82"/>
      <c r="GJU10" s="5"/>
      <c r="GJX10" s="82"/>
      <c r="GJY10" s="5"/>
      <c r="GKB10" s="82"/>
      <c r="GKC10" s="5"/>
      <c r="GKD10" s="81"/>
      <c r="GKE10" s="82"/>
      <c r="GKF10" s="5"/>
      <c r="GKI10" s="82"/>
      <c r="GKJ10" s="5"/>
      <c r="GKM10" s="82"/>
      <c r="GKN10" s="5"/>
      <c r="GKO10" s="81"/>
      <c r="GKP10" s="82"/>
      <c r="GKQ10" s="5"/>
      <c r="GKT10" s="82"/>
      <c r="GKU10" s="5"/>
      <c r="GKX10" s="82"/>
      <c r="GKY10" s="5"/>
      <c r="GKZ10" s="81"/>
      <c r="GLA10" s="82"/>
      <c r="GLB10" s="5"/>
      <c r="GLE10" s="82"/>
      <c r="GLF10" s="5"/>
      <c r="GLI10" s="82"/>
      <c r="GLJ10" s="5"/>
      <c r="GLK10" s="81"/>
      <c r="GLL10" s="82"/>
      <c r="GLM10" s="5"/>
      <c r="GLP10" s="82"/>
      <c r="GLQ10" s="5"/>
      <c r="GLT10" s="82"/>
      <c r="GLU10" s="5"/>
      <c r="GLV10" s="81"/>
      <c r="GLW10" s="82"/>
      <c r="GLX10" s="5"/>
      <c r="GMA10" s="82"/>
      <c r="GMB10" s="5"/>
      <c r="GME10" s="82"/>
      <c r="GMF10" s="5"/>
      <c r="GMG10" s="81"/>
      <c r="GMH10" s="82"/>
      <c r="GMI10" s="5"/>
      <c r="GML10" s="82"/>
      <c r="GMM10" s="5"/>
      <c r="GMP10" s="82"/>
      <c r="GMQ10" s="5"/>
      <c r="GMR10" s="81"/>
      <c r="GMS10" s="82"/>
      <c r="GMT10" s="5"/>
      <c r="GMW10" s="82"/>
      <c r="GMX10" s="5"/>
      <c r="GNA10" s="82"/>
      <c r="GNB10" s="5"/>
      <c r="GNC10" s="81"/>
      <c r="GND10" s="82"/>
      <c r="GNE10" s="5"/>
      <c r="GNH10" s="82"/>
      <c r="GNI10" s="5"/>
      <c r="GNL10" s="82"/>
      <c r="GNM10" s="5"/>
      <c r="GNN10" s="81"/>
      <c r="GNO10" s="82"/>
      <c r="GNP10" s="5"/>
      <c r="GNS10" s="82"/>
      <c r="GNT10" s="5"/>
      <c r="GNW10" s="82"/>
      <c r="GNX10" s="5"/>
      <c r="GNY10" s="81"/>
      <c r="GNZ10" s="82"/>
      <c r="GOA10" s="5"/>
      <c r="GOD10" s="82"/>
      <c r="GOE10" s="5"/>
      <c r="GOH10" s="82"/>
      <c r="GOI10" s="5"/>
      <c r="GOJ10" s="81"/>
      <c r="GOK10" s="82"/>
      <c r="GOL10" s="5"/>
      <c r="GOO10" s="82"/>
      <c r="GOP10" s="5"/>
      <c r="GOS10" s="82"/>
      <c r="GOT10" s="5"/>
      <c r="GOU10" s="81"/>
      <c r="GOV10" s="82"/>
      <c r="GOW10" s="5"/>
      <c r="GOZ10" s="82"/>
      <c r="GPA10" s="5"/>
      <c r="GPD10" s="82"/>
      <c r="GPE10" s="5"/>
      <c r="GPF10" s="81"/>
      <c r="GPG10" s="82"/>
      <c r="GPH10" s="5"/>
      <c r="GPK10" s="82"/>
      <c r="GPL10" s="5"/>
      <c r="GPO10" s="82"/>
      <c r="GPP10" s="5"/>
      <c r="GPQ10" s="81"/>
      <c r="GPR10" s="82"/>
      <c r="GPS10" s="5"/>
      <c r="GPV10" s="82"/>
      <c r="GPW10" s="5"/>
      <c r="GPZ10" s="82"/>
      <c r="GQA10" s="5"/>
      <c r="GQB10" s="81"/>
      <c r="GQC10" s="82"/>
      <c r="GQD10" s="5"/>
      <c r="GQG10" s="82"/>
      <c r="GQH10" s="5"/>
      <c r="GQK10" s="82"/>
      <c r="GQL10" s="5"/>
      <c r="GQM10" s="81"/>
      <c r="GQN10" s="82"/>
      <c r="GQO10" s="5"/>
      <c r="GQR10" s="82"/>
      <c r="GQS10" s="5"/>
      <c r="GQV10" s="82"/>
      <c r="GQW10" s="5"/>
      <c r="GQX10" s="81"/>
      <c r="GQY10" s="82"/>
      <c r="GQZ10" s="5"/>
      <c r="GRC10" s="82"/>
      <c r="GRD10" s="5"/>
      <c r="GRG10" s="82"/>
      <c r="GRH10" s="5"/>
      <c r="GRI10" s="81"/>
      <c r="GRJ10" s="82"/>
      <c r="GRK10" s="5"/>
      <c r="GRN10" s="82"/>
      <c r="GRO10" s="5"/>
      <c r="GRR10" s="82"/>
      <c r="GRS10" s="5"/>
      <c r="GRT10" s="81"/>
      <c r="GRU10" s="82"/>
      <c r="GRV10" s="5"/>
      <c r="GRY10" s="82"/>
      <c r="GRZ10" s="5"/>
      <c r="GSC10" s="82"/>
      <c r="GSD10" s="5"/>
      <c r="GSE10" s="81"/>
      <c r="GSF10" s="82"/>
      <c r="GSG10" s="5"/>
      <c r="GSJ10" s="82"/>
      <c r="GSK10" s="5"/>
      <c r="GSN10" s="82"/>
      <c r="GSO10" s="5"/>
      <c r="GSP10" s="81"/>
      <c r="GSQ10" s="82"/>
      <c r="GSR10" s="5"/>
      <c r="GSU10" s="82"/>
      <c r="GSV10" s="5"/>
      <c r="GSY10" s="82"/>
      <c r="GSZ10" s="5"/>
      <c r="GTA10" s="81"/>
      <c r="GTB10" s="82"/>
      <c r="GTC10" s="5"/>
      <c r="GTF10" s="82"/>
      <c r="GTG10" s="5"/>
      <c r="GTJ10" s="82"/>
      <c r="GTK10" s="5"/>
      <c r="GTL10" s="81"/>
      <c r="GTM10" s="82"/>
      <c r="GTN10" s="5"/>
      <c r="GTQ10" s="82"/>
      <c r="GTR10" s="5"/>
      <c r="GTU10" s="82"/>
      <c r="GTV10" s="5"/>
      <c r="GTW10" s="81"/>
      <c r="GTX10" s="82"/>
      <c r="GTY10" s="5"/>
      <c r="GUB10" s="82"/>
      <c r="GUC10" s="5"/>
      <c r="GUF10" s="82"/>
      <c r="GUG10" s="5"/>
      <c r="GUH10" s="81"/>
      <c r="GUI10" s="82"/>
      <c r="GUJ10" s="5"/>
      <c r="GUM10" s="82"/>
      <c r="GUN10" s="5"/>
      <c r="GUQ10" s="82"/>
      <c r="GUR10" s="5"/>
      <c r="GUS10" s="81"/>
      <c r="GUT10" s="82"/>
      <c r="GUU10" s="5"/>
      <c r="GUX10" s="82"/>
      <c r="GUY10" s="5"/>
      <c r="GVB10" s="82"/>
      <c r="GVC10" s="5"/>
      <c r="GVD10" s="81"/>
      <c r="GVE10" s="82"/>
      <c r="GVF10" s="5"/>
      <c r="GVI10" s="82"/>
      <c r="GVJ10" s="5"/>
      <c r="GVM10" s="82"/>
      <c r="GVN10" s="5"/>
      <c r="GVO10" s="81"/>
      <c r="GVP10" s="82"/>
      <c r="GVQ10" s="5"/>
      <c r="GVT10" s="82"/>
      <c r="GVU10" s="5"/>
      <c r="GVX10" s="82"/>
      <c r="GVY10" s="5"/>
      <c r="GVZ10" s="81"/>
      <c r="GWA10" s="82"/>
      <c r="GWB10" s="5"/>
      <c r="GWE10" s="82"/>
      <c r="GWF10" s="5"/>
      <c r="GWI10" s="82"/>
      <c r="GWJ10" s="5"/>
      <c r="GWK10" s="81"/>
      <c r="GWL10" s="82"/>
      <c r="GWM10" s="5"/>
      <c r="GWP10" s="82"/>
      <c r="GWQ10" s="5"/>
      <c r="GWT10" s="82"/>
      <c r="GWU10" s="5"/>
      <c r="GWV10" s="81"/>
      <c r="GWW10" s="82"/>
      <c r="GWX10" s="5"/>
      <c r="GXA10" s="82"/>
      <c r="GXB10" s="5"/>
      <c r="GXE10" s="82"/>
      <c r="GXF10" s="5"/>
      <c r="GXG10" s="81"/>
      <c r="GXH10" s="82"/>
      <c r="GXI10" s="5"/>
      <c r="GXL10" s="82"/>
      <c r="GXM10" s="5"/>
      <c r="GXP10" s="82"/>
      <c r="GXQ10" s="5"/>
      <c r="GXR10" s="81"/>
      <c r="GXS10" s="82"/>
      <c r="GXT10" s="5"/>
      <c r="GXW10" s="82"/>
      <c r="GXX10" s="5"/>
      <c r="GYA10" s="82"/>
      <c r="GYB10" s="5"/>
      <c r="GYC10" s="81"/>
      <c r="GYD10" s="82"/>
      <c r="GYE10" s="5"/>
      <c r="GYH10" s="82"/>
      <c r="GYI10" s="5"/>
      <c r="GYL10" s="82"/>
      <c r="GYM10" s="5"/>
      <c r="GYN10" s="81"/>
      <c r="GYO10" s="82"/>
      <c r="GYP10" s="5"/>
      <c r="GYS10" s="82"/>
      <c r="GYT10" s="5"/>
      <c r="GYW10" s="82"/>
      <c r="GYX10" s="5"/>
      <c r="GYY10" s="81"/>
      <c r="GYZ10" s="82"/>
      <c r="GZA10" s="5"/>
      <c r="GZD10" s="82"/>
      <c r="GZE10" s="5"/>
      <c r="GZH10" s="82"/>
      <c r="GZI10" s="5"/>
      <c r="GZJ10" s="81"/>
      <c r="GZK10" s="82"/>
      <c r="GZL10" s="5"/>
      <c r="GZO10" s="82"/>
      <c r="GZP10" s="5"/>
      <c r="GZS10" s="82"/>
      <c r="GZT10" s="5"/>
      <c r="GZU10" s="81"/>
      <c r="GZV10" s="82"/>
      <c r="GZW10" s="5"/>
      <c r="GZZ10" s="82"/>
      <c r="HAA10" s="5"/>
      <c r="HAD10" s="82"/>
      <c r="HAE10" s="5"/>
      <c r="HAF10" s="81"/>
      <c r="HAG10" s="82"/>
      <c r="HAH10" s="5"/>
      <c r="HAK10" s="82"/>
      <c r="HAL10" s="5"/>
      <c r="HAO10" s="82"/>
      <c r="HAP10" s="5"/>
      <c r="HAQ10" s="81"/>
      <c r="HAR10" s="82"/>
      <c r="HAS10" s="5"/>
      <c r="HAV10" s="82"/>
      <c r="HAW10" s="5"/>
      <c r="HAZ10" s="82"/>
      <c r="HBA10" s="5"/>
      <c r="HBB10" s="81"/>
      <c r="HBC10" s="82"/>
      <c r="HBD10" s="5"/>
      <c r="HBG10" s="82"/>
      <c r="HBH10" s="5"/>
      <c r="HBK10" s="82"/>
      <c r="HBL10" s="5"/>
      <c r="HBM10" s="81"/>
      <c r="HBN10" s="82"/>
      <c r="HBO10" s="5"/>
      <c r="HBR10" s="82"/>
      <c r="HBS10" s="5"/>
      <c r="HBV10" s="82"/>
      <c r="HBW10" s="5"/>
      <c r="HBX10" s="81"/>
      <c r="HBY10" s="82"/>
      <c r="HBZ10" s="5"/>
      <c r="HCC10" s="82"/>
      <c r="HCD10" s="5"/>
      <c r="HCG10" s="82"/>
      <c r="HCH10" s="5"/>
      <c r="HCI10" s="81"/>
      <c r="HCJ10" s="82"/>
      <c r="HCK10" s="5"/>
      <c r="HCN10" s="82"/>
      <c r="HCO10" s="5"/>
      <c r="HCR10" s="82"/>
      <c r="HCS10" s="5"/>
      <c r="HCT10" s="81"/>
      <c r="HCU10" s="82"/>
      <c r="HCV10" s="5"/>
      <c r="HCY10" s="82"/>
      <c r="HCZ10" s="5"/>
      <c r="HDC10" s="82"/>
      <c r="HDD10" s="5"/>
      <c r="HDE10" s="81"/>
      <c r="HDF10" s="82"/>
      <c r="HDG10" s="5"/>
      <c r="HDJ10" s="82"/>
      <c r="HDK10" s="5"/>
      <c r="HDN10" s="82"/>
      <c r="HDO10" s="5"/>
      <c r="HDP10" s="81"/>
      <c r="HDQ10" s="82"/>
      <c r="HDR10" s="5"/>
      <c r="HDU10" s="82"/>
      <c r="HDV10" s="5"/>
      <c r="HDY10" s="82"/>
      <c r="HDZ10" s="5"/>
      <c r="HEA10" s="81"/>
      <c r="HEB10" s="82"/>
      <c r="HEC10" s="5"/>
      <c r="HEF10" s="82"/>
      <c r="HEG10" s="5"/>
      <c r="HEJ10" s="82"/>
      <c r="HEK10" s="5"/>
      <c r="HEL10" s="81"/>
      <c r="HEM10" s="82"/>
      <c r="HEN10" s="5"/>
      <c r="HEQ10" s="82"/>
      <c r="HER10" s="5"/>
      <c r="HEU10" s="82"/>
      <c r="HEV10" s="5"/>
      <c r="HEW10" s="81"/>
      <c r="HEX10" s="82"/>
      <c r="HEY10" s="5"/>
      <c r="HFB10" s="82"/>
      <c r="HFC10" s="5"/>
      <c r="HFF10" s="82"/>
      <c r="HFG10" s="5"/>
      <c r="HFH10" s="81"/>
      <c r="HFI10" s="82"/>
      <c r="HFJ10" s="5"/>
      <c r="HFM10" s="82"/>
      <c r="HFN10" s="5"/>
      <c r="HFQ10" s="82"/>
      <c r="HFR10" s="5"/>
      <c r="HFS10" s="81"/>
      <c r="HFT10" s="82"/>
      <c r="HFU10" s="5"/>
      <c r="HFX10" s="82"/>
      <c r="HFY10" s="5"/>
      <c r="HGB10" s="82"/>
      <c r="HGC10" s="5"/>
      <c r="HGD10" s="81"/>
      <c r="HGE10" s="82"/>
      <c r="HGF10" s="5"/>
      <c r="HGI10" s="82"/>
      <c r="HGJ10" s="5"/>
      <c r="HGM10" s="82"/>
      <c r="HGN10" s="5"/>
      <c r="HGO10" s="81"/>
      <c r="HGP10" s="82"/>
      <c r="HGQ10" s="5"/>
      <c r="HGT10" s="82"/>
      <c r="HGU10" s="5"/>
      <c r="HGX10" s="82"/>
      <c r="HGY10" s="5"/>
      <c r="HGZ10" s="81"/>
      <c r="HHA10" s="82"/>
      <c r="HHB10" s="5"/>
      <c r="HHE10" s="82"/>
      <c r="HHF10" s="5"/>
      <c r="HHI10" s="82"/>
      <c r="HHJ10" s="5"/>
      <c r="HHK10" s="81"/>
      <c r="HHL10" s="82"/>
      <c r="HHM10" s="5"/>
      <c r="HHP10" s="82"/>
      <c r="HHQ10" s="5"/>
      <c r="HHT10" s="82"/>
      <c r="HHU10" s="5"/>
      <c r="HHV10" s="81"/>
      <c r="HHW10" s="82"/>
      <c r="HHX10" s="5"/>
      <c r="HIA10" s="82"/>
      <c r="HIB10" s="5"/>
      <c r="HIE10" s="82"/>
      <c r="HIF10" s="5"/>
      <c r="HIG10" s="81"/>
      <c r="HIH10" s="82"/>
      <c r="HII10" s="5"/>
      <c r="HIL10" s="82"/>
      <c r="HIM10" s="5"/>
      <c r="HIP10" s="82"/>
      <c r="HIQ10" s="5"/>
      <c r="HIR10" s="81"/>
      <c r="HIS10" s="82"/>
      <c r="HIT10" s="5"/>
      <c r="HIW10" s="82"/>
      <c r="HIX10" s="5"/>
      <c r="HJA10" s="82"/>
      <c r="HJB10" s="5"/>
      <c r="HJC10" s="81"/>
      <c r="HJD10" s="82"/>
      <c r="HJE10" s="5"/>
      <c r="HJH10" s="82"/>
      <c r="HJI10" s="5"/>
      <c r="HJL10" s="82"/>
      <c r="HJM10" s="5"/>
      <c r="HJN10" s="81"/>
      <c r="HJO10" s="82"/>
      <c r="HJP10" s="5"/>
      <c r="HJS10" s="82"/>
      <c r="HJT10" s="5"/>
      <c r="HJW10" s="82"/>
      <c r="HJX10" s="5"/>
      <c r="HJY10" s="81"/>
      <c r="HJZ10" s="82"/>
      <c r="HKA10" s="5"/>
      <c r="HKD10" s="82"/>
      <c r="HKE10" s="5"/>
      <c r="HKH10" s="82"/>
      <c r="HKI10" s="5"/>
      <c r="HKJ10" s="81"/>
      <c r="HKK10" s="82"/>
      <c r="HKL10" s="5"/>
      <c r="HKO10" s="82"/>
      <c r="HKP10" s="5"/>
      <c r="HKS10" s="82"/>
      <c r="HKT10" s="5"/>
      <c r="HKU10" s="81"/>
      <c r="HKV10" s="82"/>
      <c r="HKW10" s="5"/>
      <c r="HKZ10" s="82"/>
      <c r="HLA10" s="5"/>
      <c r="HLD10" s="82"/>
      <c r="HLE10" s="5"/>
      <c r="HLF10" s="81"/>
      <c r="HLG10" s="82"/>
      <c r="HLH10" s="5"/>
      <c r="HLK10" s="82"/>
      <c r="HLL10" s="5"/>
      <c r="HLO10" s="82"/>
      <c r="HLP10" s="5"/>
      <c r="HLQ10" s="81"/>
      <c r="HLR10" s="82"/>
      <c r="HLS10" s="5"/>
      <c r="HLV10" s="82"/>
      <c r="HLW10" s="5"/>
      <c r="HLZ10" s="82"/>
      <c r="HMA10" s="5"/>
      <c r="HMB10" s="81"/>
      <c r="HMC10" s="82"/>
      <c r="HMD10" s="5"/>
      <c r="HMG10" s="82"/>
      <c r="HMH10" s="5"/>
      <c r="HMK10" s="82"/>
      <c r="HML10" s="5"/>
      <c r="HMM10" s="81"/>
      <c r="HMN10" s="82"/>
      <c r="HMO10" s="5"/>
      <c r="HMR10" s="82"/>
      <c r="HMS10" s="5"/>
      <c r="HMV10" s="82"/>
      <c r="HMW10" s="5"/>
      <c r="HMX10" s="81"/>
      <c r="HMY10" s="82"/>
      <c r="HMZ10" s="5"/>
      <c r="HNC10" s="82"/>
      <c r="HND10" s="5"/>
      <c r="HNG10" s="82"/>
      <c r="HNH10" s="5"/>
      <c r="HNI10" s="81"/>
      <c r="HNJ10" s="82"/>
      <c r="HNK10" s="5"/>
      <c r="HNN10" s="82"/>
      <c r="HNO10" s="5"/>
      <c r="HNR10" s="82"/>
      <c r="HNS10" s="5"/>
      <c r="HNT10" s="81"/>
      <c r="HNU10" s="82"/>
      <c r="HNV10" s="5"/>
      <c r="HNY10" s="82"/>
      <c r="HNZ10" s="5"/>
      <c r="HOC10" s="82"/>
      <c r="HOD10" s="5"/>
      <c r="HOE10" s="81"/>
      <c r="HOF10" s="82"/>
      <c r="HOG10" s="5"/>
      <c r="HOJ10" s="82"/>
      <c r="HOK10" s="5"/>
      <c r="HON10" s="82"/>
      <c r="HOO10" s="5"/>
      <c r="HOP10" s="81"/>
      <c r="HOQ10" s="82"/>
      <c r="HOR10" s="5"/>
      <c r="HOU10" s="82"/>
      <c r="HOV10" s="5"/>
      <c r="HOY10" s="82"/>
      <c r="HOZ10" s="5"/>
      <c r="HPA10" s="81"/>
      <c r="HPB10" s="82"/>
      <c r="HPC10" s="5"/>
      <c r="HPF10" s="82"/>
      <c r="HPG10" s="5"/>
      <c r="HPJ10" s="82"/>
      <c r="HPK10" s="5"/>
      <c r="HPL10" s="81"/>
      <c r="HPM10" s="82"/>
      <c r="HPN10" s="5"/>
      <c r="HPQ10" s="82"/>
      <c r="HPR10" s="5"/>
      <c r="HPU10" s="82"/>
      <c r="HPV10" s="5"/>
      <c r="HPW10" s="81"/>
      <c r="HPX10" s="82"/>
      <c r="HPY10" s="5"/>
      <c r="HQB10" s="82"/>
      <c r="HQC10" s="5"/>
      <c r="HQF10" s="82"/>
      <c r="HQG10" s="5"/>
      <c r="HQH10" s="81"/>
      <c r="HQI10" s="82"/>
      <c r="HQJ10" s="5"/>
      <c r="HQM10" s="82"/>
      <c r="HQN10" s="5"/>
      <c r="HQQ10" s="82"/>
      <c r="HQR10" s="5"/>
      <c r="HQS10" s="81"/>
      <c r="HQT10" s="82"/>
      <c r="HQU10" s="5"/>
      <c r="HQX10" s="82"/>
      <c r="HQY10" s="5"/>
      <c r="HRB10" s="82"/>
      <c r="HRC10" s="5"/>
      <c r="HRD10" s="81"/>
      <c r="HRE10" s="82"/>
      <c r="HRF10" s="5"/>
      <c r="HRI10" s="82"/>
      <c r="HRJ10" s="5"/>
      <c r="HRM10" s="82"/>
      <c r="HRN10" s="5"/>
      <c r="HRO10" s="81"/>
      <c r="HRP10" s="82"/>
      <c r="HRQ10" s="5"/>
      <c r="HRT10" s="82"/>
      <c r="HRU10" s="5"/>
      <c r="HRX10" s="82"/>
      <c r="HRY10" s="5"/>
      <c r="HRZ10" s="81"/>
      <c r="HSA10" s="82"/>
      <c r="HSB10" s="5"/>
      <c r="HSE10" s="82"/>
      <c r="HSF10" s="5"/>
      <c r="HSI10" s="82"/>
      <c r="HSJ10" s="5"/>
      <c r="HSK10" s="81"/>
      <c r="HSL10" s="82"/>
      <c r="HSM10" s="5"/>
      <c r="HSP10" s="82"/>
      <c r="HSQ10" s="5"/>
      <c r="HST10" s="82"/>
      <c r="HSU10" s="5"/>
      <c r="HSV10" s="81"/>
      <c r="HSW10" s="82"/>
      <c r="HSX10" s="5"/>
      <c r="HTA10" s="82"/>
      <c r="HTB10" s="5"/>
      <c r="HTE10" s="82"/>
      <c r="HTF10" s="5"/>
      <c r="HTG10" s="81"/>
      <c r="HTH10" s="82"/>
      <c r="HTI10" s="5"/>
      <c r="HTL10" s="82"/>
      <c r="HTM10" s="5"/>
      <c r="HTP10" s="82"/>
      <c r="HTQ10" s="5"/>
      <c r="HTR10" s="81"/>
      <c r="HTS10" s="82"/>
      <c r="HTT10" s="5"/>
      <c r="HTW10" s="82"/>
      <c r="HTX10" s="5"/>
      <c r="HUA10" s="82"/>
      <c r="HUB10" s="5"/>
      <c r="HUC10" s="81"/>
      <c r="HUD10" s="82"/>
      <c r="HUE10" s="5"/>
      <c r="HUH10" s="82"/>
      <c r="HUI10" s="5"/>
      <c r="HUL10" s="82"/>
      <c r="HUM10" s="5"/>
      <c r="HUN10" s="81"/>
      <c r="HUO10" s="82"/>
      <c r="HUP10" s="5"/>
      <c r="HUS10" s="82"/>
      <c r="HUT10" s="5"/>
      <c r="HUW10" s="82"/>
      <c r="HUX10" s="5"/>
      <c r="HUY10" s="81"/>
      <c r="HUZ10" s="82"/>
      <c r="HVA10" s="5"/>
      <c r="HVD10" s="82"/>
      <c r="HVE10" s="5"/>
      <c r="HVH10" s="82"/>
      <c r="HVI10" s="5"/>
      <c r="HVJ10" s="81"/>
      <c r="HVK10" s="82"/>
      <c r="HVL10" s="5"/>
      <c r="HVO10" s="82"/>
      <c r="HVP10" s="5"/>
      <c r="HVS10" s="82"/>
      <c r="HVT10" s="5"/>
      <c r="HVU10" s="81"/>
      <c r="HVV10" s="82"/>
      <c r="HVW10" s="5"/>
      <c r="HVZ10" s="82"/>
      <c r="HWA10" s="5"/>
      <c r="HWD10" s="82"/>
      <c r="HWE10" s="5"/>
      <c r="HWF10" s="81"/>
      <c r="HWG10" s="82"/>
      <c r="HWH10" s="5"/>
      <c r="HWK10" s="82"/>
      <c r="HWL10" s="5"/>
      <c r="HWO10" s="82"/>
      <c r="HWP10" s="5"/>
      <c r="HWQ10" s="81"/>
      <c r="HWR10" s="82"/>
      <c r="HWS10" s="5"/>
      <c r="HWV10" s="82"/>
      <c r="HWW10" s="5"/>
      <c r="HWZ10" s="82"/>
      <c r="HXA10" s="5"/>
      <c r="HXB10" s="81"/>
      <c r="HXC10" s="82"/>
      <c r="HXD10" s="5"/>
      <c r="HXG10" s="82"/>
      <c r="HXH10" s="5"/>
      <c r="HXK10" s="82"/>
      <c r="HXL10" s="5"/>
      <c r="HXM10" s="81"/>
      <c r="HXN10" s="82"/>
      <c r="HXO10" s="5"/>
      <c r="HXR10" s="82"/>
      <c r="HXS10" s="5"/>
      <c r="HXV10" s="82"/>
      <c r="HXW10" s="5"/>
      <c r="HXX10" s="81"/>
      <c r="HXY10" s="82"/>
      <c r="HXZ10" s="5"/>
      <c r="HYC10" s="82"/>
      <c r="HYD10" s="5"/>
      <c r="HYG10" s="82"/>
      <c r="HYH10" s="5"/>
      <c r="HYI10" s="81"/>
      <c r="HYJ10" s="82"/>
      <c r="HYK10" s="5"/>
      <c r="HYN10" s="82"/>
      <c r="HYO10" s="5"/>
      <c r="HYR10" s="82"/>
      <c r="HYS10" s="5"/>
      <c r="HYT10" s="81"/>
      <c r="HYU10" s="82"/>
      <c r="HYV10" s="5"/>
      <c r="HYY10" s="82"/>
      <c r="HYZ10" s="5"/>
      <c r="HZC10" s="82"/>
      <c r="HZD10" s="5"/>
      <c r="HZE10" s="81"/>
      <c r="HZF10" s="82"/>
      <c r="HZG10" s="5"/>
      <c r="HZJ10" s="82"/>
      <c r="HZK10" s="5"/>
      <c r="HZN10" s="82"/>
      <c r="HZO10" s="5"/>
      <c r="HZP10" s="81"/>
      <c r="HZQ10" s="82"/>
      <c r="HZR10" s="5"/>
      <c r="HZU10" s="82"/>
      <c r="HZV10" s="5"/>
      <c r="HZY10" s="82"/>
      <c r="HZZ10" s="5"/>
      <c r="IAA10" s="81"/>
      <c r="IAB10" s="82"/>
      <c r="IAC10" s="5"/>
      <c r="IAF10" s="82"/>
      <c r="IAG10" s="5"/>
      <c r="IAJ10" s="82"/>
      <c r="IAK10" s="5"/>
      <c r="IAL10" s="81"/>
      <c r="IAM10" s="82"/>
      <c r="IAN10" s="5"/>
      <c r="IAQ10" s="82"/>
      <c r="IAR10" s="5"/>
      <c r="IAU10" s="82"/>
      <c r="IAV10" s="5"/>
      <c r="IAW10" s="81"/>
      <c r="IAX10" s="82"/>
      <c r="IAY10" s="5"/>
      <c r="IBB10" s="82"/>
      <c r="IBC10" s="5"/>
      <c r="IBF10" s="82"/>
      <c r="IBG10" s="5"/>
      <c r="IBH10" s="81"/>
      <c r="IBI10" s="82"/>
      <c r="IBJ10" s="5"/>
      <c r="IBM10" s="82"/>
      <c r="IBN10" s="5"/>
      <c r="IBQ10" s="82"/>
      <c r="IBR10" s="5"/>
      <c r="IBS10" s="81"/>
      <c r="IBT10" s="82"/>
      <c r="IBU10" s="5"/>
      <c r="IBX10" s="82"/>
      <c r="IBY10" s="5"/>
      <c r="ICB10" s="82"/>
      <c r="ICC10" s="5"/>
      <c r="ICD10" s="81"/>
      <c r="ICE10" s="82"/>
      <c r="ICF10" s="5"/>
      <c r="ICI10" s="82"/>
      <c r="ICJ10" s="5"/>
      <c r="ICM10" s="82"/>
      <c r="ICN10" s="5"/>
      <c r="ICO10" s="81"/>
      <c r="ICP10" s="82"/>
      <c r="ICQ10" s="5"/>
      <c r="ICT10" s="82"/>
      <c r="ICU10" s="5"/>
      <c r="ICX10" s="82"/>
      <c r="ICY10" s="5"/>
      <c r="ICZ10" s="81"/>
      <c r="IDA10" s="82"/>
      <c r="IDB10" s="5"/>
      <c r="IDE10" s="82"/>
      <c r="IDF10" s="5"/>
      <c r="IDI10" s="82"/>
      <c r="IDJ10" s="5"/>
      <c r="IDK10" s="81"/>
      <c r="IDL10" s="82"/>
      <c r="IDM10" s="5"/>
      <c r="IDP10" s="82"/>
      <c r="IDQ10" s="5"/>
      <c r="IDT10" s="82"/>
      <c r="IDU10" s="5"/>
      <c r="IDV10" s="81"/>
      <c r="IDW10" s="82"/>
      <c r="IDX10" s="5"/>
      <c r="IEA10" s="82"/>
      <c r="IEB10" s="5"/>
      <c r="IEE10" s="82"/>
      <c r="IEF10" s="5"/>
      <c r="IEG10" s="81"/>
      <c r="IEH10" s="82"/>
      <c r="IEI10" s="5"/>
      <c r="IEL10" s="82"/>
      <c r="IEM10" s="5"/>
      <c r="IEP10" s="82"/>
      <c r="IEQ10" s="5"/>
      <c r="IER10" s="81"/>
      <c r="IES10" s="82"/>
      <c r="IET10" s="5"/>
      <c r="IEW10" s="82"/>
      <c r="IEX10" s="5"/>
      <c r="IFA10" s="82"/>
      <c r="IFB10" s="5"/>
      <c r="IFC10" s="81"/>
      <c r="IFD10" s="82"/>
      <c r="IFE10" s="5"/>
      <c r="IFH10" s="82"/>
      <c r="IFI10" s="5"/>
      <c r="IFL10" s="82"/>
      <c r="IFM10" s="5"/>
      <c r="IFN10" s="81"/>
      <c r="IFO10" s="82"/>
      <c r="IFP10" s="5"/>
      <c r="IFS10" s="82"/>
      <c r="IFT10" s="5"/>
      <c r="IFW10" s="82"/>
      <c r="IFX10" s="5"/>
      <c r="IFY10" s="81"/>
      <c r="IFZ10" s="82"/>
      <c r="IGA10" s="5"/>
      <c r="IGD10" s="82"/>
      <c r="IGE10" s="5"/>
      <c r="IGH10" s="82"/>
      <c r="IGI10" s="5"/>
      <c r="IGJ10" s="81"/>
      <c r="IGK10" s="82"/>
      <c r="IGL10" s="5"/>
      <c r="IGO10" s="82"/>
      <c r="IGP10" s="5"/>
      <c r="IGS10" s="82"/>
      <c r="IGT10" s="5"/>
      <c r="IGU10" s="81"/>
      <c r="IGV10" s="82"/>
      <c r="IGW10" s="5"/>
      <c r="IGZ10" s="82"/>
      <c r="IHA10" s="5"/>
      <c r="IHD10" s="82"/>
      <c r="IHE10" s="5"/>
      <c r="IHF10" s="81"/>
      <c r="IHG10" s="82"/>
      <c r="IHH10" s="5"/>
      <c r="IHK10" s="82"/>
      <c r="IHL10" s="5"/>
      <c r="IHO10" s="82"/>
      <c r="IHP10" s="5"/>
      <c r="IHQ10" s="81"/>
      <c r="IHR10" s="82"/>
      <c r="IHS10" s="5"/>
      <c r="IHV10" s="82"/>
      <c r="IHW10" s="5"/>
      <c r="IHZ10" s="82"/>
      <c r="IIA10" s="5"/>
      <c r="IIB10" s="81"/>
      <c r="IIC10" s="82"/>
      <c r="IID10" s="5"/>
      <c r="IIG10" s="82"/>
      <c r="IIH10" s="5"/>
      <c r="IIK10" s="82"/>
      <c r="IIL10" s="5"/>
      <c r="IIM10" s="81"/>
      <c r="IIN10" s="82"/>
      <c r="IIO10" s="5"/>
      <c r="IIR10" s="82"/>
      <c r="IIS10" s="5"/>
      <c r="IIV10" s="82"/>
      <c r="IIW10" s="5"/>
      <c r="IIX10" s="81"/>
      <c r="IIY10" s="82"/>
      <c r="IIZ10" s="5"/>
      <c r="IJC10" s="82"/>
      <c r="IJD10" s="5"/>
      <c r="IJG10" s="82"/>
      <c r="IJH10" s="5"/>
      <c r="IJI10" s="81"/>
      <c r="IJJ10" s="82"/>
      <c r="IJK10" s="5"/>
      <c r="IJN10" s="82"/>
      <c r="IJO10" s="5"/>
      <c r="IJR10" s="82"/>
      <c r="IJS10" s="5"/>
      <c r="IJT10" s="81"/>
      <c r="IJU10" s="82"/>
      <c r="IJV10" s="5"/>
      <c r="IJY10" s="82"/>
      <c r="IJZ10" s="5"/>
      <c r="IKC10" s="82"/>
      <c r="IKD10" s="5"/>
      <c r="IKE10" s="81"/>
      <c r="IKF10" s="82"/>
      <c r="IKG10" s="5"/>
      <c r="IKJ10" s="82"/>
      <c r="IKK10" s="5"/>
      <c r="IKN10" s="82"/>
      <c r="IKO10" s="5"/>
      <c r="IKP10" s="81"/>
      <c r="IKQ10" s="82"/>
      <c r="IKR10" s="5"/>
      <c r="IKU10" s="82"/>
      <c r="IKV10" s="5"/>
      <c r="IKY10" s="82"/>
      <c r="IKZ10" s="5"/>
      <c r="ILA10" s="81"/>
      <c r="ILB10" s="82"/>
      <c r="ILC10" s="5"/>
      <c r="ILF10" s="82"/>
      <c r="ILG10" s="5"/>
      <c r="ILJ10" s="82"/>
      <c r="ILK10" s="5"/>
      <c r="ILL10" s="81"/>
      <c r="ILM10" s="82"/>
      <c r="ILN10" s="5"/>
      <c r="ILQ10" s="82"/>
      <c r="ILR10" s="5"/>
      <c r="ILU10" s="82"/>
      <c r="ILV10" s="5"/>
      <c r="ILW10" s="81"/>
      <c r="ILX10" s="82"/>
      <c r="ILY10" s="5"/>
      <c r="IMB10" s="82"/>
      <c r="IMC10" s="5"/>
      <c r="IMF10" s="82"/>
      <c r="IMG10" s="5"/>
      <c r="IMH10" s="81"/>
      <c r="IMI10" s="82"/>
      <c r="IMJ10" s="5"/>
      <c r="IMM10" s="82"/>
      <c r="IMN10" s="5"/>
      <c r="IMQ10" s="82"/>
      <c r="IMR10" s="5"/>
      <c r="IMS10" s="81"/>
      <c r="IMT10" s="82"/>
      <c r="IMU10" s="5"/>
      <c r="IMX10" s="82"/>
      <c r="IMY10" s="5"/>
      <c r="INB10" s="82"/>
      <c r="INC10" s="5"/>
      <c r="IND10" s="81"/>
      <c r="INE10" s="82"/>
      <c r="INF10" s="5"/>
      <c r="INI10" s="82"/>
      <c r="INJ10" s="5"/>
      <c r="INM10" s="82"/>
      <c r="INN10" s="5"/>
      <c r="INO10" s="81"/>
      <c r="INP10" s="82"/>
      <c r="INQ10" s="5"/>
      <c r="INT10" s="82"/>
      <c r="INU10" s="5"/>
      <c r="INX10" s="82"/>
      <c r="INY10" s="5"/>
      <c r="INZ10" s="81"/>
      <c r="IOA10" s="82"/>
      <c r="IOB10" s="5"/>
      <c r="IOE10" s="82"/>
      <c r="IOF10" s="5"/>
      <c r="IOI10" s="82"/>
      <c r="IOJ10" s="5"/>
      <c r="IOK10" s="81"/>
      <c r="IOL10" s="82"/>
      <c r="IOM10" s="5"/>
      <c r="IOP10" s="82"/>
      <c r="IOQ10" s="5"/>
      <c r="IOT10" s="82"/>
      <c r="IOU10" s="5"/>
      <c r="IOV10" s="81"/>
      <c r="IOW10" s="82"/>
      <c r="IOX10" s="5"/>
      <c r="IPA10" s="82"/>
      <c r="IPB10" s="5"/>
      <c r="IPE10" s="82"/>
      <c r="IPF10" s="5"/>
      <c r="IPG10" s="81"/>
      <c r="IPH10" s="82"/>
      <c r="IPI10" s="5"/>
      <c r="IPL10" s="82"/>
      <c r="IPM10" s="5"/>
      <c r="IPP10" s="82"/>
      <c r="IPQ10" s="5"/>
      <c r="IPR10" s="81"/>
      <c r="IPS10" s="82"/>
      <c r="IPT10" s="5"/>
      <c r="IPW10" s="82"/>
      <c r="IPX10" s="5"/>
      <c r="IQA10" s="82"/>
      <c r="IQB10" s="5"/>
      <c r="IQC10" s="81"/>
      <c r="IQD10" s="82"/>
      <c r="IQE10" s="5"/>
      <c r="IQH10" s="82"/>
      <c r="IQI10" s="5"/>
      <c r="IQL10" s="82"/>
      <c r="IQM10" s="5"/>
      <c r="IQN10" s="81"/>
      <c r="IQO10" s="82"/>
      <c r="IQP10" s="5"/>
      <c r="IQS10" s="82"/>
      <c r="IQT10" s="5"/>
      <c r="IQW10" s="82"/>
      <c r="IQX10" s="5"/>
      <c r="IQY10" s="81"/>
      <c r="IQZ10" s="82"/>
      <c r="IRA10" s="5"/>
      <c r="IRD10" s="82"/>
      <c r="IRE10" s="5"/>
      <c r="IRH10" s="82"/>
      <c r="IRI10" s="5"/>
      <c r="IRJ10" s="81"/>
      <c r="IRK10" s="82"/>
      <c r="IRL10" s="5"/>
      <c r="IRO10" s="82"/>
      <c r="IRP10" s="5"/>
      <c r="IRS10" s="82"/>
      <c r="IRT10" s="5"/>
      <c r="IRU10" s="81"/>
      <c r="IRV10" s="82"/>
      <c r="IRW10" s="5"/>
      <c r="IRZ10" s="82"/>
      <c r="ISA10" s="5"/>
      <c r="ISD10" s="82"/>
      <c r="ISE10" s="5"/>
      <c r="ISF10" s="81"/>
      <c r="ISG10" s="82"/>
      <c r="ISH10" s="5"/>
      <c r="ISK10" s="82"/>
      <c r="ISL10" s="5"/>
      <c r="ISO10" s="82"/>
      <c r="ISP10" s="5"/>
      <c r="ISQ10" s="81"/>
      <c r="ISR10" s="82"/>
      <c r="ISS10" s="5"/>
      <c r="ISV10" s="82"/>
      <c r="ISW10" s="5"/>
      <c r="ISZ10" s="82"/>
      <c r="ITA10" s="5"/>
      <c r="ITB10" s="81"/>
      <c r="ITC10" s="82"/>
      <c r="ITD10" s="5"/>
      <c r="ITG10" s="82"/>
      <c r="ITH10" s="5"/>
      <c r="ITK10" s="82"/>
      <c r="ITL10" s="5"/>
      <c r="ITM10" s="81"/>
      <c r="ITN10" s="82"/>
      <c r="ITO10" s="5"/>
      <c r="ITR10" s="82"/>
      <c r="ITS10" s="5"/>
      <c r="ITV10" s="82"/>
      <c r="ITW10" s="5"/>
      <c r="ITX10" s="81"/>
      <c r="ITY10" s="82"/>
      <c r="ITZ10" s="5"/>
      <c r="IUC10" s="82"/>
      <c r="IUD10" s="5"/>
      <c r="IUG10" s="82"/>
      <c r="IUH10" s="5"/>
      <c r="IUI10" s="81"/>
      <c r="IUJ10" s="82"/>
      <c r="IUK10" s="5"/>
      <c r="IUN10" s="82"/>
      <c r="IUO10" s="5"/>
      <c r="IUR10" s="82"/>
      <c r="IUS10" s="5"/>
      <c r="IUT10" s="81"/>
      <c r="IUU10" s="82"/>
      <c r="IUV10" s="5"/>
      <c r="IUY10" s="82"/>
      <c r="IUZ10" s="5"/>
      <c r="IVC10" s="82"/>
      <c r="IVD10" s="5"/>
      <c r="IVE10" s="81"/>
      <c r="IVF10" s="82"/>
      <c r="IVG10" s="5"/>
      <c r="IVJ10" s="82"/>
      <c r="IVK10" s="5"/>
      <c r="IVN10" s="82"/>
      <c r="IVO10" s="5"/>
      <c r="IVP10" s="81"/>
      <c r="IVQ10" s="82"/>
      <c r="IVR10" s="5"/>
      <c r="IVU10" s="82"/>
      <c r="IVV10" s="5"/>
      <c r="IVY10" s="82"/>
      <c r="IVZ10" s="5"/>
      <c r="IWA10" s="81"/>
      <c r="IWB10" s="82"/>
      <c r="IWC10" s="5"/>
      <c r="IWF10" s="82"/>
      <c r="IWG10" s="5"/>
      <c r="IWJ10" s="82"/>
      <c r="IWK10" s="5"/>
      <c r="IWL10" s="81"/>
      <c r="IWM10" s="82"/>
      <c r="IWN10" s="5"/>
      <c r="IWQ10" s="82"/>
      <c r="IWR10" s="5"/>
      <c r="IWU10" s="82"/>
      <c r="IWV10" s="5"/>
      <c r="IWW10" s="81"/>
      <c r="IWX10" s="82"/>
      <c r="IWY10" s="5"/>
      <c r="IXB10" s="82"/>
      <c r="IXC10" s="5"/>
      <c r="IXF10" s="82"/>
      <c r="IXG10" s="5"/>
      <c r="IXH10" s="81"/>
      <c r="IXI10" s="82"/>
      <c r="IXJ10" s="5"/>
      <c r="IXM10" s="82"/>
      <c r="IXN10" s="5"/>
      <c r="IXQ10" s="82"/>
      <c r="IXR10" s="5"/>
      <c r="IXS10" s="81"/>
      <c r="IXT10" s="82"/>
      <c r="IXU10" s="5"/>
      <c r="IXX10" s="82"/>
      <c r="IXY10" s="5"/>
      <c r="IYB10" s="82"/>
      <c r="IYC10" s="5"/>
      <c r="IYD10" s="81"/>
      <c r="IYE10" s="82"/>
      <c r="IYF10" s="5"/>
      <c r="IYI10" s="82"/>
      <c r="IYJ10" s="5"/>
      <c r="IYM10" s="82"/>
      <c r="IYN10" s="5"/>
      <c r="IYO10" s="81"/>
      <c r="IYP10" s="82"/>
      <c r="IYQ10" s="5"/>
      <c r="IYT10" s="82"/>
      <c r="IYU10" s="5"/>
      <c r="IYX10" s="82"/>
      <c r="IYY10" s="5"/>
      <c r="IYZ10" s="81"/>
      <c r="IZA10" s="82"/>
      <c r="IZB10" s="5"/>
      <c r="IZE10" s="82"/>
      <c r="IZF10" s="5"/>
      <c r="IZI10" s="82"/>
      <c r="IZJ10" s="5"/>
      <c r="IZK10" s="81"/>
      <c r="IZL10" s="82"/>
      <c r="IZM10" s="5"/>
      <c r="IZP10" s="82"/>
      <c r="IZQ10" s="5"/>
      <c r="IZT10" s="82"/>
      <c r="IZU10" s="5"/>
      <c r="IZV10" s="81"/>
      <c r="IZW10" s="82"/>
      <c r="IZX10" s="5"/>
      <c r="JAA10" s="82"/>
      <c r="JAB10" s="5"/>
      <c r="JAE10" s="82"/>
      <c r="JAF10" s="5"/>
      <c r="JAG10" s="81"/>
      <c r="JAH10" s="82"/>
      <c r="JAI10" s="5"/>
      <c r="JAL10" s="82"/>
      <c r="JAM10" s="5"/>
      <c r="JAP10" s="82"/>
      <c r="JAQ10" s="5"/>
      <c r="JAR10" s="81"/>
      <c r="JAS10" s="82"/>
      <c r="JAT10" s="5"/>
      <c r="JAW10" s="82"/>
      <c r="JAX10" s="5"/>
      <c r="JBA10" s="82"/>
      <c r="JBB10" s="5"/>
      <c r="JBC10" s="81"/>
      <c r="JBD10" s="82"/>
      <c r="JBE10" s="5"/>
      <c r="JBH10" s="82"/>
      <c r="JBI10" s="5"/>
      <c r="JBL10" s="82"/>
      <c r="JBM10" s="5"/>
      <c r="JBN10" s="81"/>
      <c r="JBO10" s="82"/>
      <c r="JBP10" s="5"/>
      <c r="JBS10" s="82"/>
      <c r="JBT10" s="5"/>
      <c r="JBW10" s="82"/>
      <c r="JBX10" s="5"/>
      <c r="JBY10" s="81"/>
      <c r="JBZ10" s="82"/>
      <c r="JCA10" s="5"/>
      <c r="JCD10" s="82"/>
      <c r="JCE10" s="5"/>
      <c r="JCH10" s="82"/>
      <c r="JCI10" s="5"/>
      <c r="JCJ10" s="81"/>
      <c r="JCK10" s="82"/>
      <c r="JCL10" s="5"/>
      <c r="JCO10" s="82"/>
      <c r="JCP10" s="5"/>
      <c r="JCS10" s="82"/>
      <c r="JCT10" s="5"/>
      <c r="JCU10" s="81"/>
      <c r="JCV10" s="82"/>
      <c r="JCW10" s="5"/>
      <c r="JCZ10" s="82"/>
      <c r="JDA10" s="5"/>
      <c r="JDD10" s="82"/>
      <c r="JDE10" s="5"/>
      <c r="JDF10" s="81"/>
      <c r="JDG10" s="82"/>
      <c r="JDH10" s="5"/>
      <c r="JDK10" s="82"/>
      <c r="JDL10" s="5"/>
      <c r="JDO10" s="82"/>
      <c r="JDP10" s="5"/>
      <c r="JDQ10" s="81"/>
      <c r="JDR10" s="82"/>
      <c r="JDS10" s="5"/>
      <c r="JDV10" s="82"/>
      <c r="JDW10" s="5"/>
      <c r="JDZ10" s="82"/>
      <c r="JEA10" s="5"/>
      <c r="JEB10" s="81"/>
      <c r="JEC10" s="82"/>
      <c r="JED10" s="5"/>
      <c r="JEG10" s="82"/>
      <c r="JEH10" s="5"/>
      <c r="JEK10" s="82"/>
      <c r="JEL10" s="5"/>
      <c r="JEM10" s="81"/>
      <c r="JEN10" s="82"/>
      <c r="JEO10" s="5"/>
      <c r="JER10" s="82"/>
      <c r="JES10" s="5"/>
      <c r="JEV10" s="82"/>
      <c r="JEW10" s="5"/>
      <c r="JEX10" s="81"/>
      <c r="JEY10" s="82"/>
      <c r="JEZ10" s="5"/>
      <c r="JFC10" s="82"/>
      <c r="JFD10" s="5"/>
      <c r="JFG10" s="82"/>
      <c r="JFH10" s="5"/>
      <c r="JFI10" s="81"/>
      <c r="JFJ10" s="82"/>
      <c r="JFK10" s="5"/>
      <c r="JFN10" s="82"/>
      <c r="JFO10" s="5"/>
      <c r="JFR10" s="82"/>
      <c r="JFS10" s="5"/>
      <c r="JFT10" s="81"/>
      <c r="JFU10" s="82"/>
      <c r="JFV10" s="5"/>
      <c r="JFY10" s="82"/>
      <c r="JFZ10" s="5"/>
      <c r="JGC10" s="82"/>
      <c r="JGD10" s="5"/>
      <c r="JGE10" s="81"/>
      <c r="JGF10" s="82"/>
      <c r="JGG10" s="5"/>
      <c r="JGJ10" s="82"/>
      <c r="JGK10" s="5"/>
      <c r="JGN10" s="82"/>
      <c r="JGO10" s="5"/>
      <c r="JGP10" s="81"/>
      <c r="JGQ10" s="82"/>
      <c r="JGR10" s="5"/>
      <c r="JGU10" s="82"/>
      <c r="JGV10" s="5"/>
      <c r="JGY10" s="82"/>
      <c r="JGZ10" s="5"/>
      <c r="JHA10" s="81"/>
      <c r="JHB10" s="82"/>
      <c r="JHC10" s="5"/>
      <c r="JHF10" s="82"/>
      <c r="JHG10" s="5"/>
      <c r="JHJ10" s="82"/>
      <c r="JHK10" s="5"/>
      <c r="JHL10" s="81"/>
      <c r="JHM10" s="82"/>
      <c r="JHN10" s="5"/>
      <c r="JHQ10" s="82"/>
      <c r="JHR10" s="5"/>
      <c r="JHU10" s="82"/>
      <c r="JHV10" s="5"/>
      <c r="JHW10" s="81"/>
      <c r="JHX10" s="82"/>
      <c r="JHY10" s="5"/>
      <c r="JIB10" s="82"/>
      <c r="JIC10" s="5"/>
      <c r="JIF10" s="82"/>
      <c r="JIG10" s="5"/>
      <c r="JIH10" s="81"/>
      <c r="JII10" s="82"/>
      <c r="JIJ10" s="5"/>
      <c r="JIM10" s="82"/>
      <c r="JIN10" s="5"/>
      <c r="JIQ10" s="82"/>
      <c r="JIR10" s="5"/>
      <c r="JIS10" s="81"/>
      <c r="JIT10" s="82"/>
      <c r="JIU10" s="5"/>
      <c r="JIX10" s="82"/>
      <c r="JIY10" s="5"/>
      <c r="JJB10" s="82"/>
      <c r="JJC10" s="5"/>
      <c r="JJD10" s="81"/>
      <c r="JJE10" s="82"/>
      <c r="JJF10" s="5"/>
      <c r="JJI10" s="82"/>
      <c r="JJJ10" s="5"/>
      <c r="JJM10" s="82"/>
      <c r="JJN10" s="5"/>
      <c r="JJO10" s="81"/>
      <c r="JJP10" s="82"/>
      <c r="JJQ10" s="5"/>
      <c r="JJT10" s="82"/>
      <c r="JJU10" s="5"/>
      <c r="JJX10" s="82"/>
      <c r="JJY10" s="5"/>
      <c r="JJZ10" s="81"/>
      <c r="JKA10" s="82"/>
      <c r="JKB10" s="5"/>
      <c r="JKE10" s="82"/>
      <c r="JKF10" s="5"/>
      <c r="JKI10" s="82"/>
      <c r="JKJ10" s="5"/>
      <c r="JKK10" s="81"/>
      <c r="JKL10" s="82"/>
      <c r="JKM10" s="5"/>
      <c r="JKP10" s="82"/>
      <c r="JKQ10" s="5"/>
      <c r="JKT10" s="82"/>
      <c r="JKU10" s="5"/>
      <c r="JKV10" s="81"/>
      <c r="JKW10" s="82"/>
      <c r="JKX10" s="5"/>
      <c r="JLA10" s="82"/>
      <c r="JLB10" s="5"/>
      <c r="JLE10" s="82"/>
      <c r="JLF10" s="5"/>
      <c r="JLG10" s="81"/>
      <c r="JLH10" s="82"/>
      <c r="JLI10" s="5"/>
      <c r="JLL10" s="82"/>
      <c r="JLM10" s="5"/>
      <c r="JLP10" s="82"/>
      <c r="JLQ10" s="5"/>
      <c r="JLR10" s="81"/>
      <c r="JLS10" s="82"/>
      <c r="JLT10" s="5"/>
      <c r="JLW10" s="82"/>
      <c r="JLX10" s="5"/>
      <c r="JMA10" s="82"/>
      <c r="JMB10" s="5"/>
      <c r="JMC10" s="81"/>
      <c r="JMD10" s="82"/>
      <c r="JME10" s="5"/>
      <c r="JMH10" s="82"/>
      <c r="JMI10" s="5"/>
      <c r="JML10" s="82"/>
      <c r="JMM10" s="5"/>
      <c r="JMN10" s="81"/>
      <c r="JMO10" s="82"/>
      <c r="JMP10" s="5"/>
      <c r="JMS10" s="82"/>
      <c r="JMT10" s="5"/>
      <c r="JMW10" s="82"/>
      <c r="JMX10" s="5"/>
      <c r="JMY10" s="81"/>
      <c r="JMZ10" s="82"/>
      <c r="JNA10" s="5"/>
      <c r="JND10" s="82"/>
      <c r="JNE10" s="5"/>
      <c r="JNH10" s="82"/>
      <c r="JNI10" s="5"/>
      <c r="JNJ10" s="81"/>
      <c r="JNK10" s="82"/>
      <c r="JNL10" s="5"/>
      <c r="JNO10" s="82"/>
      <c r="JNP10" s="5"/>
      <c r="JNS10" s="82"/>
      <c r="JNT10" s="5"/>
      <c r="JNU10" s="81"/>
      <c r="JNV10" s="82"/>
      <c r="JNW10" s="5"/>
      <c r="JNZ10" s="82"/>
      <c r="JOA10" s="5"/>
      <c r="JOD10" s="82"/>
      <c r="JOE10" s="5"/>
      <c r="JOF10" s="81"/>
      <c r="JOG10" s="82"/>
      <c r="JOH10" s="5"/>
      <c r="JOK10" s="82"/>
      <c r="JOL10" s="5"/>
      <c r="JOO10" s="82"/>
      <c r="JOP10" s="5"/>
      <c r="JOQ10" s="81"/>
      <c r="JOR10" s="82"/>
      <c r="JOS10" s="5"/>
      <c r="JOV10" s="82"/>
      <c r="JOW10" s="5"/>
      <c r="JOZ10" s="82"/>
      <c r="JPA10" s="5"/>
      <c r="JPB10" s="81"/>
      <c r="JPC10" s="82"/>
      <c r="JPD10" s="5"/>
      <c r="JPG10" s="82"/>
      <c r="JPH10" s="5"/>
      <c r="JPK10" s="82"/>
      <c r="JPL10" s="5"/>
      <c r="JPM10" s="81"/>
      <c r="JPN10" s="82"/>
      <c r="JPO10" s="5"/>
      <c r="JPR10" s="82"/>
      <c r="JPS10" s="5"/>
      <c r="JPV10" s="82"/>
      <c r="JPW10" s="5"/>
      <c r="JPX10" s="81"/>
      <c r="JPY10" s="82"/>
      <c r="JPZ10" s="5"/>
      <c r="JQC10" s="82"/>
      <c r="JQD10" s="5"/>
      <c r="JQG10" s="82"/>
      <c r="JQH10" s="5"/>
      <c r="JQI10" s="81"/>
      <c r="JQJ10" s="82"/>
      <c r="JQK10" s="5"/>
      <c r="JQN10" s="82"/>
      <c r="JQO10" s="5"/>
      <c r="JQR10" s="82"/>
      <c r="JQS10" s="5"/>
      <c r="JQT10" s="81"/>
      <c r="JQU10" s="82"/>
      <c r="JQV10" s="5"/>
      <c r="JQY10" s="82"/>
      <c r="JQZ10" s="5"/>
      <c r="JRC10" s="82"/>
      <c r="JRD10" s="5"/>
      <c r="JRE10" s="81"/>
      <c r="JRF10" s="82"/>
      <c r="JRG10" s="5"/>
      <c r="JRJ10" s="82"/>
      <c r="JRK10" s="5"/>
      <c r="JRN10" s="82"/>
      <c r="JRO10" s="5"/>
      <c r="JRP10" s="81"/>
      <c r="JRQ10" s="82"/>
      <c r="JRR10" s="5"/>
      <c r="JRU10" s="82"/>
      <c r="JRV10" s="5"/>
      <c r="JRY10" s="82"/>
      <c r="JRZ10" s="5"/>
      <c r="JSA10" s="81"/>
      <c r="JSB10" s="82"/>
      <c r="JSC10" s="5"/>
      <c r="JSF10" s="82"/>
      <c r="JSG10" s="5"/>
      <c r="JSJ10" s="82"/>
      <c r="JSK10" s="5"/>
      <c r="JSL10" s="81"/>
      <c r="JSM10" s="82"/>
      <c r="JSN10" s="5"/>
      <c r="JSQ10" s="82"/>
      <c r="JSR10" s="5"/>
      <c r="JSU10" s="82"/>
      <c r="JSV10" s="5"/>
      <c r="JSW10" s="81"/>
      <c r="JSX10" s="82"/>
      <c r="JSY10" s="5"/>
      <c r="JTB10" s="82"/>
      <c r="JTC10" s="5"/>
      <c r="JTF10" s="82"/>
      <c r="JTG10" s="5"/>
      <c r="JTH10" s="81"/>
      <c r="JTI10" s="82"/>
      <c r="JTJ10" s="5"/>
      <c r="JTM10" s="82"/>
      <c r="JTN10" s="5"/>
      <c r="JTQ10" s="82"/>
      <c r="JTR10" s="5"/>
      <c r="JTS10" s="81"/>
      <c r="JTT10" s="82"/>
      <c r="JTU10" s="5"/>
      <c r="JTX10" s="82"/>
      <c r="JTY10" s="5"/>
      <c r="JUB10" s="82"/>
      <c r="JUC10" s="5"/>
      <c r="JUD10" s="81"/>
      <c r="JUE10" s="82"/>
      <c r="JUF10" s="5"/>
      <c r="JUI10" s="82"/>
      <c r="JUJ10" s="5"/>
      <c r="JUM10" s="82"/>
      <c r="JUN10" s="5"/>
      <c r="JUO10" s="81"/>
      <c r="JUP10" s="82"/>
      <c r="JUQ10" s="5"/>
      <c r="JUT10" s="82"/>
      <c r="JUU10" s="5"/>
      <c r="JUX10" s="82"/>
      <c r="JUY10" s="5"/>
      <c r="JUZ10" s="81"/>
      <c r="JVA10" s="82"/>
      <c r="JVB10" s="5"/>
      <c r="JVE10" s="82"/>
      <c r="JVF10" s="5"/>
      <c r="JVI10" s="82"/>
      <c r="JVJ10" s="5"/>
      <c r="JVK10" s="81"/>
      <c r="JVL10" s="82"/>
      <c r="JVM10" s="5"/>
      <c r="JVP10" s="82"/>
      <c r="JVQ10" s="5"/>
      <c r="JVT10" s="82"/>
      <c r="JVU10" s="5"/>
      <c r="JVV10" s="81"/>
      <c r="JVW10" s="82"/>
      <c r="JVX10" s="5"/>
      <c r="JWA10" s="82"/>
      <c r="JWB10" s="5"/>
      <c r="JWE10" s="82"/>
      <c r="JWF10" s="5"/>
      <c r="JWG10" s="81"/>
      <c r="JWH10" s="82"/>
      <c r="JWI10" s="5"/>
      <c r="JWL10" s="82"/>
      <c r="JWM10" s="5"/>
      <c r="JWP10" s="82"/>
      <c r="JWQ10" s="5"/>
      <c r="JWR10" s="81"/>
      <c r="JWS10" s="82"/>
      <c r="JWT10" s="5"/>
      <c r="JWW10" s="82"/>
      <c r="JWX10" s="5"/>
      <c r="JXA10" s="82"/>
      <c r="JXB10" s="5"/>
      <c r="JXC10" s="81"/>
      <c r="JXD10" s="82"/>
      <c r="JXE10" s="5"/>
      <c r="JXH10" s="82"/>
      <c r="JXI10" s="5"/>
      <c r="JXL10" s="82"/>
      <c r="JXM10" s="5"/>
      <c r="JXN10" s="81"/>
      <c r="JXO10" s="82"/>
      <c r="JXP10" s="5"/>
      <c r="JXS10" s="82"/>
      <c r="JXT10" s="5"/>
      <c r="JXW10" s="82"/>
      <c r="JXX10" s="5"/>
      <c r="JXY10" s="81"/>
      <c r="JXZ10" s="82"/>
      <c r="JYA10" s="5"/>
      <c r="JYD10" s="82"/>
      <c r="JYE10" s="5"/>
      <c r="JYH10" s="82"/>
      <c r="JYI10" s="5"/>
      <c r="JYJ10" s="81"/>
      <c r="JYK10" s="82"/>
      <c r="JYL10" s="5"/>
      <c r="JYO10" s="82"/>
      <c r="JYP10" s="5"/>
      <c r="JYS10" s="82"/>
      <c r="JYT10" s="5"/>
      <c r="JYU10" s="81"/>
      <c r="JYV10" s="82"/>
      <c r="JYW10" s="5"/>
      <c r="JYZ10" s="82"/>
      <c r="JZA10" s="5"/>
      <c r="JZD10" s="82"/>
      <c r="JZE10" s="5"/>
      <c r="JZF10" s="81"/>
      <c r="JZG10" s="82"/>
      <c r="JZH10" s="5"/>
      <c r="JZK10" s="82"/>
      <c r="JZL10" s="5"/>
      <c r="JZO10" s="82"/>
      <c r="JZP10" s="5"/>
      <c r="JZQ10" s="81"/>
      <c r="JZR10" s="82"/>
      <c r="JZS10" s="5"/>
      <c r="JZV10" s="82"/>
      <c r="JZW10" s="5"/>
      <c r="JZZ10" s="82"/>
      <c r="KAA10" s="5"/>
      <c r="KAB10" s="81"/>
      <c r="KAC10" s="82"/>
      <c r="KAD10" s="5"/>
      <c r="KAG10" s="82"/>
      <c r="KAH10" s="5"/>
      <c r="KAK10" s="82"/>
      <c r="KAL10" s="5"/>
      <c r="KAM10" s="81"/>
      <c r="KAN10" s="82"/>
      <c r="KAO10" s="5"/>
      <c r="KAR10" s="82"/>
      <c r="KAS10" s="5"/>
      <c r="KAV10" s="82"/>
      <c r="KAW10" s="5"/>
      <c r="KAX10" s="81"/>
      <c r="KAY10" s="82"/>
      <c r="KAZ10" s="5"/>
      <c r="KBC10" s="82"/>
      <c r="KBD10" s="5"/>
      <c r="KBG10" s="82"/>
      <c r="KBH10" s="5"/>
      <c r="KBI10" s="81"/>
      <c r="KBJ10" s="82"/>
      <c r="KBK10" s="5"/>
      <c r="KBN10" s="82"/>
      <c r="KBO10" s="5"/>
      <c r="KBR10" s="82"/>
      <c r="KBS10" s="5"/>
      <c r="KBT10" s="81"/>
      <c r="KBU10" s="82"/>
      <c r="KBV10" s="5"/>
      <c r="KBY10" s="82"/>
      <c r="KBZ10" s="5"/>
      <c r="KCC10" s="82"/>
      <c r="KCD10" s="5"/>
      <c r="KCE10" s="81"/>
      <c r="KCF10" s="82"/>
      <c r="KCG10" s="5"/>
      <c r="KCJ10" s="82"/>
      <c r="KCK10" s="5"/>
      <c r="KCN10" s="82"/>
      <c r="KCO10" s="5"/>
      <c r="KCP10" s="81"/>
      <c r="KCQ10" s="82"/>
      <c r="KCR10" s="5"/>
      <c r="KCU10" s="82"/>
      <c r="KCV10" s="5"/>
      <c r="KCY10" s="82"/>
      <c r="KCZ10" s="5"/>
      <c r="KDA10" s="81"/>
      <c r="KDB10" s="82"/>
      <c r="KDC10" s="5"/>
      <c r="KDF10" s="82"/>
      <c r="KDG10" s="5"/>
      <c r="KDJ10" s="82"/>
      <c r="KDK10" s="5"/>
      <c r="KDL10" s="81"/>
      <c r="KDM10" s="82"/>
      <c r="KDN10" s="5"/>
      <c r="KDQ10" s="82"/>
      <c r="KDR10" s="5"/>
      <c r="KDU10" s="82"/>
      <c r="KDV10" s="5"/>
      <c r="KDW10" s="81"/>
      <c r="KDX10" s="82"/>
      <c r="KDY10" s="5"/>
      <c r="KEB10" s="82"/>
      <c r="KEC10" s="5"/>
      <c r="KEF10" s="82"/>
      <c r="KEG10" s="5"/>
      <c r="KEH10" s="81"/>
      <c r="KEI10" s="82"/>
      <c r="KEJ10" s="5"/>
      <c r="KEM10" s="82"/>
      <c r="KEN10" s="5"/>
      <c r="KEQ10" s="82"/>
      <c r="KER10" s="5"/>
      <c r="KES10" s="81"/>
      <c r="KET10" s="82"/>
      <c r="KEU10" s="5"/>
      <c r="KEX10" s="82"/>
      <c r="KEY10" s="5"/>
      <c r="KFB10" s="82"/>
      <c r="KFC10" s="5"/>
      <c r="KFD10" s="81"/>
      <c r="KFE10" s="82"/>
      <c r="KFF10" s="5"/>
      <c r="KFI10" s="82"/>
      <c r="KFJ10" s="5"/>
      <c r="KFM10" s="82"/>
      <c r="KFN10" s="5"/>
      <c r="KFO10" s="81"/>
      <c r="KFP10" s="82"/>
      <c r="KFQ10" s="5"/>
      <c r="KFT10" s="82"/>
      <c r="KFU10" s="5"/>
      <c r="KFX10" s="82"/>
      <c r="KFY10" s="5"/>
      <c r="KFZ10" s="81"/>
      <c r="KGA10" s="82"/>
      <c r="KGB10" s="5"/>
      <c r="KGE10" s="82"/>
      <c r="KGF10" s="5"/>
      <c r="KGI10" s="82"/>
      <c r="KGJ10" s="5"/>
      <c r="KGK10" s="81"/>
      <c r="KGL10" s="82"/>
      <c r="KGM10" s="5"/>
      <c r="KGP10" s="82"/>
      <c r="KGQ10" s="5"/>
      <c r="KGT10" s="82"/>
      <c r="KGU10" s="5"/>
      <c r="KGV10" s="81"/>
      <c r="KGW10" s="82"/>
      <c r="KGX10" s="5"/>
      <c r="KHA10" s="82"/>
      <c r="KHB10" s="5"/>
      <c r="KHE10" s="82"/>
      <c r="KHF10" s="5"/>
      <c r="KHG10" s="81"/>
      <c r="KHH10" s="82"/>
      <c r="KHI10" s="5"/>
      <c r="KHL10" s="82"/>
      <c r="KHM10" s="5"/>
      <c r="KHP10" s="82"/>
      <c r="KHQ10" s="5"/>
      <c r="KHR10" s="81"/>
      <c r="KHS10" s="82"/>
      <c r="KHT10" s="5"/>
      <c r="KHW10" s="82"/>
      <c r="KHX10" s="5"/>
      <c r="KIA10" s="82"/>
      <c r="KIB10" s="5"/>
      <c r="KIC10" s="81"/>
      <c r="KID10" s="82"/>
      <c r="KIE10" s="5"/>
      <c r="KIH10" s="82"/>
      <c r="KII10" s="5"/>
      <c r="KIL10" s="82"/>
      <c r="KIM10" s="5"/>
      <c r="KIN10" s="81"/>
      <c r="KIO10" s="82"/>
      <c r="KIP10" s="5"/>
      <c r="KIS10" s="82"/>
      <c r="KIT10" s="5"/>
      <c r="KIW10" s="82"/>
      <c r="KIX10" s="5"/>
      <c r="KIY10" s="81"/>
      <c r="KIZ10" s="82"/>
      <c r="KJA10" s="5"/>
      <c r="KJD10" s="82"/>
      <c r="KJE10" s="5"/>
      <c r="KJH10" s="82"/>
      <c r="KJI10" s="5"/>
      <c r="KJJ10" s="81"/>
      <c r="KJK10" s="82"/>
      <c r="KJL10" s="5"/>
      <c r="KJO10" s="82"/>
      <c r="KJP10" s="5"/>
      <c r="KJS10" s="82"/>
      <c r="KJT10" s="5"/>
      <c r="KJU10" s="81"/>
      <c r="KJV10" s="82"/>
      <c r="KJW10" s="5"/>
      <c r="KJZ10" s="82"/>
      <c r="KKA10" s="5"/>
      <c r="KKD10" s="82"/>
      <c r="KKE10" s="5"/>
      <c r="KKF10" s="81"/>
      <c r="KKG10" s="82"/>
      <c r="KKH10" s="5"/>
      <c r="KKK10" s="82"/>
      <c r="KKL10" s="5"/>
      <c r="KKO10" s="82"/>
      <c r="KKP10" s="5"/>
      <c r="KKQ10" s="81"/>
      <c r="KKR10" s="82"/>
      <c r="KKS10" s="5"/>
      <c r="KKV10" s="82"/>
      <c r="KKW10" s="5"/>
      <c r="KKZ10" s="82"/>
      <c r="KLA10" s="5"/>
      <c r="KLB10" s="81"/>
      <c r="KLC10" s="82"/>
      <c r="KLD10" s="5"/>
      <c r="KLG10" s="82"/>
      <c r="KLH10" s="5"/>
      <c r="KLK10" s="82"/>
      <c r="KLL10" s="5"/>
      <c r="KLM10" s="81"/>
      <c r="KLN10" s="82"/>
      <c r="KLO10" s="5"/>
      <c r="KLR10" s="82"/>
      <c r="KLS10" s="5"/>
      <c r="KLV10" s="82"/>
      <c r="KLW10" s="5"/>
      <c r="KLX10" s="81"/>
      <c r="KLY10" s="82"/>
      <c r="KLZ10" s="5"/>
      <c r="KMC10" s="82"/>
      <c r="KMD10" s="5"/>
      <c r="KMG10" s="82"/>
      <c r="KMH10" s="5"/>
      <c r="KMI10" s="81"/>
      <c r="KMJ10" s="82"/>
      <c r="KMK10" s="5"/>
      <c r="KMN10" s="82"/>
      <c r="KMO10" s="5"/>
      <c r="KMR10" s="82"/>
      <c r="KMS10" s="5"/>
      <c r="KMT10" s="81"/>
      <c r="KMU10" s="82"/>
      <c r="KMV10" s="5"/>
      <c r="KMY10" s="82"/>
      <c r="KMZ10" s="5"/>
      <c r="KNC10" s="82"/>
      <c r="KND10" s="5"/>
      <c r="KNE10" s="81"/>
      <c r="KNF10" s="82"/>
      <c r="KNG10" s="5"/>
      <c r="KNJ10" s="82"/>
      <c r="KNK10" s="5"/>
      <c r="KNN10" s="82"/>
      <c r="KNO10" s="5"/>
      <c r="KNP10" s="81"/>
      <c r="KNQ10" s="82"/>
      <c r="KNR10" s="5"/>
      <c r="KNU10" s="82"/>
      <c r="KNV10" s="5"/>
      <c r="KNY10" s="82"/>
      <c r="KNZ10" s="5"/>
      <c r="KOA10" s="81"/>
      <c r="KOB10" s="82"/>
      <c r="KOC10" s="5"/>
      <c r="KOF10" s="82"/>
      <c r="KOG10" s="5"/>
      <c r="KOJ10" s="82"/>
      <c r="KOK10" s="5"/>
      <c r="KOL10" s="81"/>
      <c r="KOM10" s="82"/>
      <c r="KON10" s="5"/>
      <c r="KOQ10" s="82"/>
      <c r="KOR10" s="5"/>
      <c r="KOU10" s="82"/>
      <c r="KOV10" s="5"/>
      <c r="KOW10" s="81"/>
      <c r="KOX10" s="82"/>
      <c r="KOY10" s="5"/>
      <c r="KPB10" s="82"/>
      <c r="KPC10" s="5"/>
      <c r="KPF10" s="82"/>
      <c r="KPG10" s="5"/>
      <c r="KPH10" s="81"/>
      <c r="KPI10" s="82"/>
      <c r="KPJ10" s="5"/>
      <c r="KPM10" s="82"/>
      <c r="KPN10" s="5"/>
      <c r="KPQ10" s="82"/>
      <c r="KPR10" s="5"/>
      <c r="KPS10" s="81"/>
      <c r="KPT10" s="82"/>
      <c r="KPU10" s="5"/>
      <c r="KPX10" s="82"/>
      <c r="KPY10" s="5"/>
      <c r="KQB10" s="82"/>
      <c r="KQC10" s="5"/>
      <c r="KQD10" s="81"/>
      <c r="KQE10" s="82"/>
      <c r="KQF10" s="5"/>
      <c r="KQI10" s="82"/>
      <c r="KQJ10" s="5"/>
      <c r="KQM10" s="82"/>
      <c r="KQN10" s="5"/>
      <c r="KQO10" s="81"/>
      <c r="KQP10" s="82"/>
      <c r="KQQ10" s="5"/>
      <c r="KQT10" s="82"/>
      <c r="KQU10" s="5"/>
      <c r="KQX10" s="82"/>
      <c r="KQY10" s="5"/>
      <c r="KQZ10" s="81"/>
      <c r="KRA10" s="82"/>
      <c r="KRB10" s="5"/>
      <c r="KRE10" s="82"/>
      <c r="KRF10" s="5"/>
      <c r="KRI10" s="82"/>
      <c r="KRJ10" s="5"/>
      <c r="KRK10" s="81"/>
      <c r="KRL10" s="82"/>
      <c r="KRM10" s="5"/>
      <c r="KRP10" s="82"/>
      <c r="KRQ10" s="5"/>
      <c r="KRT10" s="82"/>
      <c r="KRU10" s="5"/>
      <c r="KRV10" s="81"/>
      <c r="KRW10" s="82"/>
      <c r="KRX10" s="5"/>
      <c r="KSA10" s="82"/>
      <c r="KSB10" s="5"/>
      <c r="KSE10" s="82"/>
      <c r="KSF10" s="5"/>
      <c r="KSG10" s="81"/>
      <c r="KSH10" s="82"/>
      <c r="KSI10" s="5"/>
      <c r="KSL10" s="82"/>
      <c r="KSM10" s="5"/>
      <c r="KSP10" s="82"/>
      <c r="KSQ10" s="5"/>
      <c r="KSR10" s="81"/>
      <c r="KSS10" s="82"/>
      <c r="KST10" s="5"/>
      <c r="KSW10" s="82"/>
      <c r="KSX10" s="5"/>
      <c r="KTA10" s="82"/>
      <c r="KTB10" s="5"/>
      <c r="KTC10" s="81"/>
      <c r="KTD10" s="82"/>
      <c r="KTE10" s="5"/>
      <c r="KTH10" s="82"/>
      <c r="KTI10" s="5"/>
      <c r="KTL10" s="82"/>
      <c r="KTM10" s="5"/>
      <c r="KTN10" s="81"/>
      <c r="KTO10" s="82"/>
      <c r="KTP10" s="5"/>
      <c r="KTS10" s="82"/>
      <c r="KTT10" s="5"/>
      <c r="KTW10" s="82"/>
      <c r="KTX10" s="5"/>
      <c r="KTY10" s="81"/>
      <c r="KTZ10" s="82"/>
      <c r="KUA10" s="5"/>
      <c r="KUD10" s="82"/>
      <c r="KUE10" s="5"/>
      <c r="KUH10" s="82"/>
      <c r="KUI10" s="5"/>
      <c r="KUJ10" s="81"/>
      <c r="KUK10" s="82"/>
      <c r="KUL10" s="5"/>
      <c r="KUO10" s="82"/>
      <c r="KUP10" s="5"/>
      <c r="KUS10" s="82"/>
      <c r="KUT10" s="5"/>
      <c r="KUU10" s="81"/>
      <c r="KUV10" s="82"/>
      <c r="KUW10" s="5"/>
      <c r="KUZ10" s="82"/>
      <c r="KVA10" s="5"/>
      <c r="KVD10" s="82"/>
      <c r="KVE10" s="5"/>
      <c r="KVF10" s="81"/>
      <c r="KVG10" s="82"/>
      <c r="KVH10" s="5"/>
      <c r="KVK10" s="82"/>
      <c r="KVL10" s="5"/>
      <c r="KVO10" s="82"/>
      <c r="KVP10" s="5"/>
      <c r="KVQ10" s="81"/>
      <c r="KVR10" s="82"/>
      <c r="KVS10" s="5"/>
      <c r="KVV10" s="82"/>
      <c r="KVW10" s="5"/>
      <c r="KVZ10" s="82"/>
      <c r="KWA10" s="5"/>
      <c r="KWB10" s="81"/>
      <c r="KWC10" s="82"/>
      <c r="KWD10" s="5"/>
      <c r="KWG10" s="82"/>
      <c r="KWH10" s="5"/>
      <c r="KWK10" s="82"/>
      <c r="KWL10" s="5"/>
      <c r="KWM10" s="81"/>
      <c r="KWN10" s="82"/>
      <c r="KWO10" s="5"/>
      <c r="KWR10" s="82"/>
      <c r="KWS10" s="5"/>
      <c r="KWV10" s="82"/>
      <c r="KWW10" s="5"/>
      <c r="KWX10" s="81"/>
      <c r="KWY10" s="82"/>
      <c r="KWZ10" s="5"/>
      <c r="KXC10" s="82"/>
      <c r="KXD10" s="5"/>
      <c r="KXG10" s="82"/>
      <c r="KXH10" s="5"/>
      <c r="KXI10" s="81"/>
      <c r="KXJ10" s="82"/>
      <c r="KXK10" s="5"/>
      <c r="KXN10" s="82"/>
      <c r="KXO10" s="5"/>
      <c r="KXR10" s="82"/>
      <c r="KXS10" s="5"/>
      <c r="KXT10" s="81"/>
      <c r="KXU10" s="82"/>
      <c r="KXV10" s="5"/>
      <c r="KXY10" s="82"/>
      <c r="KXZ10" s="5"/>
      <c r="KYC10" s="82"/>
      <c r="KYD10" s="5"/>
      <c r="KYE10" s="81"/>
      <c r="KYF10" s="82"/>
      <c r="KYG10" s="5"/>
      <c r="KYJ10" s="82"/>
      <c r="KYK10" s="5"/>
      <c r="KYN10" s="82"/>
      <c r="KYO10" s="5"/>
      <c r="KYP10" s="81"/>
      <c r="KYQ10" s="82"/>
      <c r="KYR10" s="5"/>
      <c r="KYU10" s="82"/>
      <c r="KYV10" s="5"/>
      <c r="KYY10" s="82"/>
      <c r="KYZ10" s="5"/>
      <c r="KZA10" s="81"/>
      <c r="KZB10" s="82"/>
      <c r="KZC10" s="5"/>
      <c r="KZF10" s="82"/>
      <c r="KZG10" s="5"/>
      <c r="KZJ10" s="82"/>
      <c r="KZK10" s="5"/>
      <c r="KZL10" s="81"/>
      <c r="KZM10" s="82"/>
      <c r="KZN10" s="5"/>
      <c r="KZQ10" s="82"/>
      <c r="KZR10" s="5"/>
      <c r="KZU10" s="82"/>
      <c r="KZV10" s="5"/>
      <c r="KZW10" s="81"/>
      <c r="KZX10" s="82"/>
      <c r="KZY10" s="5"/>
      <c r="LAB10" s="82"/>
      <c r="LAC10" s="5"/>
      <c r="LAF10" s="82"/>
      <c r="LAG10" s="5"/>
      <c r="LAH10" s="81"/>
      <c r="LAI10" s="82"/>
      <c r="LAJ10" s="5"/>
      <c r="LAM10" s="82"/>
      <c r="LAN10" s="5"/>
      <c r="LAQ10" s="82"/>
      <c r="LAR10" s="5"/>
      <c r="LAS10" s="81"/>
      <c r="LAT10" s="82"/>
      <c r="LAU10" s="5"/>
      <c r="LAX10" s="82"/>
      <c r="LAY10" s="5"/>
      <c r="LBB10" s="82"/>
      <c r="LBC10" s="5"/>
      <c r="LBD10" s="81"/>
      <c r="LBE10" s="82"/>
      <c r="LBF10" s="5"/>
      <c r="LBI10" s="82"/>
      <c r="LBJ10" s="5"/>
      <c r="LBM10" s="82"/>
      <c r="LBN10" s="5"/>
      <c r="LBO10" s="81"/>
      <c r="LBP10" s="82"/>
      <c r="LBQ10" s="5"/>
      <c r="LBT10" s="82"/>
      <c r="LBU10" s="5"/>
      <c r="LBX10" s="82"/>
      <c r="LBY10" s="5"/>
      <c r="LBZ10" s="81"/>
      <c r="LCA10" s="82"/>
      <c r="LCB10" s="5"/>
      <c r="LCE10" s="82"/>
      <c r="LCF10" s="5"/>
      <c r="LCI10" s="82"/>
      <c r="LCJ10" s="5"/>
      <c r="LCK10" s="81"/>
      <c r="LCL10" s="82"/>
      <c r="LCM10" s="5"/>
      <c r="LCP10" s="82"/>
      <c r="LCQ10" s="5"/>
      <c r="LCT10" s="82"/>
      <c r="LCU10" s="5"/>
      <c r="LCV10" s="81"/>
      <c r="LCW10" s="82"/>
      <c r="LCX10" s="5"/>
      <c r="LDA10" s="82"/>
      <c r="LDB10" s="5"/>
      <c r="LDE10" s="82"/>
      <c r="LDF10" s="5"/>
      <c r="LDG10" s="81"/>
      <c r="LDH10" s="82"/>
      <c r="LDI10" s="5"/>
      <c r="LDL10" s="82"/>
      <c r="LDM10" s="5"/>
      <c r="LDP10" s="82"/>
      <c r="LDQ10" s="5"/>
      <c r="LDR10" s="81"/>
      <c r="LDS10" s="82"/>
      <c r="LDT10" s="5"/>
      <c r="LDW10" s="82"/>
      <c r="LDX10" s="5"/>
      <c r="LEA10" s="82"/>
      <c r="LEB10" s="5"/>
      <c r="LEC10" s="81"/>
      <c r="LED10" s="82"/>
      <c r="LEE10" s="5"/>
      <c r="LEH10" s="82"/>
      <c r="LEI10" s="5"/>
      <c r="LEL10" s="82"/>
      <c r="LEM10" s="5"/>
      <c r="LEN10" s="81"/>
      <c r="LEO10" s="82"/>
      <c r="LEP10" s="5"/>
      <c r="LES10" s="82"/>
      <c r="LET10" s="5"/>
      <c r="LEW10" s="82"/>
      <c r="LEX10" s="5"/>
      <c r="LEY10" s="81"/>
      <c r="LEZ10" s="82"/>
      <c r="LFA10" s="5"/>
      <c r="LFD10" s="82"/>
      <c r="LFE10" s="5"/>
      <c r="LFH10" s="82"/>
      <c r="LFI10" s="5"/>
      <c r="LFJ10" s="81"/>
      <c r="LFK10" s="82"/>
      <c r="LFL10" s="5"/>
      <c r="LFO10" s="82"/>
      <c r="LFP10" s="5"/>
      <c r="LFS10" s="82"/>
      <c r="LFT10" s="5"/>
      <c r="LFU10" s="81"/>
      <c r="LFV10" s="82"/>
      <c r="LFW10" s="5"/>
      <c r="LFZ10" s="82"/>
      <c r="LGA10" s="5"/>
      <c r="LGD10" s="82"/>
      <c r="LGE10" s="5"/>
      <c r="LGF10" s="81"/>
      <c r="LGG10" s="82"/>
      <c r="LGH10" s="5"/>
      <c r="LGK10" s="82"/>
      <c r="LGL10" s="5"/>
      <c r="LGO10" s="82"/>
      <c r="LGP10" s="5"/>
      <c r="LGQ10" s="81"/>
      <c r="LGR10" s="82"/>
      <c r="LGS10" s="5"/>
      <c r="LGV10" s="82"/>
      <c r="LGW10" s="5"/>
      <c r="LGZ10" s="82"/>
      <c r="LHA10" s="5"/>
      <c r="LHB10" s="81"/>
      <c r="LHC10" s="82"/>
      <c r="LHD10" s="5"/>
      <c r="LHG10" s="82"/>
      <c r="LHH10" s="5"/>
      <c r="LHK10" s="82"/>
      <c r="LHL10" s="5"/>
      <c r="LHM10" s="81"/>
      <c r="LHN10" s="82"/>
      <c r="LHO10" s="5"/>
      <c r="LHR10" s="82"/>
      <c r="LHS10" s="5"/>
      <c r="LHV10" s="82"/>
      <c r="LHW10" s="5"/>
      <c r="LHX10" s="81"/>
      <c r="LHY10" s="82"/>
      <c r="LHZ10" s="5"/>
      <c r="LIC10" s="82"/>
      <c r="LID10" s="5"/>
      <c r="LIG10" s="82"/>
      <c r="LIH10" s="5"/>
      <c r="LII10" s="81"/>
      <c r="LIJ10" s="82"/>
      <c r="LIK10" s="5"/>
      <c r="LIN10" s="82"/>
      <c r="LIO10" s="5"/>
      <c r="LIR10" s="82"/>
      <c r="LIS10" s="5"/>
      <c r="LIT10" s="81"/>
      <c r="LIU10" s="82"/>
      <c r="LIV10" s="5"/>
      <c r="LIY10" s="82"/>
      <c r="LIZ10" s="5"/>
      <c r="LJC10" s="82"/>
      <c r="LJD10" s="5"/>
      <c r="LJE10" s="81"/>
      <c r="LJF10" s="82"/>
      <c r="LJG10" s="5"/>
      <c r="LJJ10" s="82"/>
      <c r="LJK10" s="5"/>
      <c r="LJN10" s="82"/>
      <c r="LJO10" s="5"/>
      <c r="LJP10" s="81"/>
      <c r="LJQ10" s="82"/>
      <c r="LJR10" s="5"/>
      <c r="LJU10" s="82"/>
      <c r="LJV10" s="5"/>
      <c r="LJY10" s="82"/>
      <c r="LJZ10" s="5"/>
      <c r="LKA10" s="81"/>
      <c r="LKB10" s="82"/>
      <c r="LKC10" s="5"/>
      <c r="LKF10" s="82"/>
      <c r="LKG10" s="5"/>
      <c r="LKJ10" s="82"/>
      <c r="LKK10" s="5"/>
      <c r="LKL10" s="81"/>
      <c r="LKM10" s="82"/>
      <c r="LKN10" s="5"/>
      <c r="LKQ10" s="82"/>
      <c r="LKR10" s="5"/>
      <c r="LKU10" s="82"/>
      <c r="LKV10" s="5"/>
      <c r="LKW10" s="81"/>
      <c r="LKX10" s="82"/>
      <c r="LKY10" s="5"/>
      <c r="LLB10" s="82"/>
      <c r="LLC10" s="5"/>
      <c r="LLF10" s="82"/>
      <c r="LLG10" s="5"/>
      <c r="LLH10" s="81"/>
      <c r="LLI10" s="82"/>
      <c r="LLJ10" s="5"/>
      <c r="LLM10" s="82"/>
      <c r="LLN10" s="5"/>
      <c r="LLQ10" s="82"/>
      <c r="LLR10" s="5"/>
      <c r="LLS10" s="81"/>
      <c r="LLT10" s="82"/>
      <c r="LLU10" s="5"/>
      <c r="LLX10" s="82"/>
      <c r="LLY10" s="5"/>
      <c r="LMB10" s="82"/>
      <c r="LMC10" s="5"/>
      <c r="LMD10" s="81"/>
      <c r="LME10" s="82"/>
      <c r="LMF10" s="5"/>
      <c r="LMI10" s="82"/>
      <c r="LMJ10" s="5"/>
      <c r="LMM10" s="82"/>
      <c r="LMN10" s="5"/>
      <c r="LMO10" s="81"/>
      <c r="LMP10" s="82"/>
      <c r="LMQ10" s="5"/>
      <c r="LMT10" s="82"/>
      <c r="LMU10" s="5"/>
      <c r="LMX10" s="82"/>
      <c r="LMY10" s="5"/>
      <c r="LMZ10" s="81"/>
      <c r="LNA10" s="82"/>
      <c r="LNB10" s="5"/>
      <c r="LNE10" s="82"/>
      <c r="LNF10" s="5"/>
      <c r="LNI10" s="82"/>
      <c r="LNJ10" s="5"/>
      <c r="LNK10" s="81"/>
      <c r="LNL10" s="82"/>
      <c r="LNM10" s="5"/>
      <c r="LNP10" s="82"/>
      <c r="LNQ10" s="5"/>
      <c r="LNT10" s="82"/>
      <c r="LNU10" s="5"/>
      <c r="LNV10" s="81"/>
      <c r="LNW10" s="82"/>
      <c r="LNX10" s="5"/>
      <c r="LOA10" s="82"/>
      <c r="LOB10" s="5"/>
      <c r="LOE10" s="82"/>
      <c r="LOF10" s="5"/>
      <c r="LOG10" s="81"/>
      <c r="LOH10" s="82"/>
      <c r="LOI10" s="5"/>
      <c r="LOL10" s="82"/>
      <c r="LOM10" s="5"/>
      <c r="LOP10" s="82"/>
      <c r="LOQ10" s="5"/>
      <c r="LOR10" s="81"/>
      <c r="LOS10" s="82"/>
      <c r="LOT10" s="5"/>
      <c r="LOW10" s="82"/>
      <c r="LOX10" s="5"/>
      <c r="LPA10" s="82"/>
      <c r="LPB10" s="5"/>
      <c r="LPC10" s="81"/>
      <c r="LPD10" s="82"/>
      <c r="LPE10" s="5"/>
      <c r="LPH10" s="82"/>
      <c r="LPI10" s="5"/>
      <c r="LPL10" s="82"/>
      <c r="LPM10" s="5"/>
      <c r="LPN10" s="81"/>
      <c r="LPO10" s="82"/>
      <c r="LPP10" s="5"/>
      <c r="LPS10" s="82"/>
      <c r="LPT10" s="5"/>
      <c r="LPW10" s="82"/>
      <c r="LPX10" s="5"/>
      <c r="LPY10" s="81"/>
      <c r="LPZ10" s="82"/>
      <c r="LQA10" s="5"/>
      <c r="LQD10" s="82"/>
      <c r="LQE10" s="5"/>
      <c r="LQH10" s="82"/>
      <c r="LQI10" s="5"/>
      <c r="LQJ10" s="81"/>
      <c r="LQK10" s="82"/>
      <c r="LQL10" s="5"/>
      <c r="LQO10" s="82"/>
      <c r="LQP10" s="5"/>
      <c r="LQS10" s="82"/>
      <c r="LQT10" s="5"/>
      <c r="LQU10" s="81"/>
      <c r="LQV10" s="82"/>
      <c r="LQW10" s="5"/>
      <c r="LQZ10" s="82"/>
      <c r="LRA10" s="5"/>
      <c r="LRD10" s="82"/>
      <c r="LRE10" s="5"/>
      <c r="LRF10" s="81"/>
      <c r="LRG10" s="82"/>
      <c r="LRH10" s="5"/>
      <c r="LRK10" s="82"/>
      <c r="LRL10" s="5"/>
      <c r="LRO10" s="82"/>
      <c r="LRP10" s="5"/>
      <c r="LRQ10" s="81"/>
      <c r="LRR10" s="82"/>
      <c r="LRS10" s="5"/>
      <c r="LRV10" s="82"/>
      <c r="LRW10" s="5"/>
      <c r="LRZ10" s="82"/>
      <c r="LSA10" s="5"/>
      <c r="LSB10" s="81"/>
      <c r="LSC10" s="82"/>
      <c r="LSD10" s="5"/>
      <c r="LSG10" s="82"/>
      <c r="LSH10" s="5"/>
      <c r="LSK10" s="82"/>
      <c r="LSL10" s="5"/>
      <c r="LSM10" s="81"/>
      <c r="LSN10" s="82"/>
      <c r="LSO10" s="5"/>
      <c r="LSR10" s="82"/>
      <c r="LSS10" s="5"/>
      <c r="LSV10" s="82"/>
      <c r="LSW10" s="5"/>
      <c r="LSX10" s="81"/>
      <c r="LSY10" s="82"/>
      <c r="LSZ10" s="5"/>
      <c r="LTC10" s="82"/>
      <c r="LTD10" s="5"/>
      <c r="LTG10" s="82"/>
      <c r="LTH10" s="5"/>
      <c r="LTI10" s="81"/>
      <c r="LTJ10" s="82"/>
      <c r="LTK10" s="5"/>
      <c r="LTN10" s="82"/>
      <c r="LTO10" s="5"/>
      <c r="LTR10" s="82"/>
      <c r="LTS10" s="5"/>
      <c r="LTT10" s="81"/>
      <c r="LTU10" s="82"/>
      <c r="LTV10" s="5"/>
      <c r="LTY10" s="82"/>
      <c r="LTZ10" s="5"/>
      <c r="LUC10" s="82"/>
      <c r="LUD10" s="5"/>
      <c r="LUE10" s="81"/>
      <c r="LUF10" s="82"/>
      <c r="LUG10" s="5"/>
      <c r="LUJ10" s="82"/>
      <c r="LUK10" s="5"/>
      <c r="LUN10" s="82"/>
      <c r="LUO10" s="5"/>
      <c r="LUP10" s="81"/>
      <c r="LUQ10" s="82"/>
      <c r="LUR10" s="5"/>
      <c r="LUU10" s="82"/>
      <c r="LUV10" s="5"/>
      <c r="LUY10" s="82"/>
      <c r="LUZ10" s="5"/>
      <c r="LVA10" s="81"/>
      <c r="LVB10" s="82"/>
      <c r="LVC10" s="5"/>
      <c r="LVF10" s="82"/>
      <c r="LVG10" s="5"/>
      <c r="LVJ10" s="82"/>
      <c r="LVK10" s="5"/>
      <c r="LVL10" s="81"/>
      <c r="LVM10" s="82"/>
      <c r="LVN10" s="5"/>
      <c r="LVQ10" s="82"/>
      <c r="LVR10" s="5"/>
      <c r="LVU10" s="82"/>
      <c r="LVV10" s="5"/>
      <c r="LVW10" s="81"/>
      <c r="LVX10" s="82"/>
      <c r="LVY10" s="5"/>
      <c r="LWB10" s="82"/>
      <c r="LWC10" s="5"/>
      <c r="LWF10" s="82"/>
      <c r="LWG10" s="5"/>
      <c r="LWH10" s="81"/>
      <c r="LWI10" s="82"/>
      <c r="LWJ10" s="5"/>
      <c r="LWM10" s="82"/>
      <c r="LWN10" s="5"/>
      <c r="LWQ10" s="82"/>
      <c r="LWR10" s="5"/>
      <c r="LWS10" s="81"/>
      <c r="LWT10" s="82"/>
      <c r="LWU10" s="5"/>
      <c r="LWX10" s="82"/>
      <c r="LWY10" s="5"/>
      <c r="LXB10" s="82"/>
      <c r="LXC10" s="5"/>
      <c r="LXD10" s="81"/>
      <c r="LXE10" s="82"/>
      <c r="LXF10" s="5"/>
      <c r="LXI10" s="82"/>
      <c r="LXJ10" s="5"/>
      <c r="LXM10" s="82"/>
      <c r="LXN10" s="5"/>
      <c r="LXO10" s="81"/>
      <c r="LXP10" s="82"/>
      <c r="LXQ10" s="5"/>
      <c r="LXT10" s="82"/>
      <c r="LXU10" s="5"/>
      <c r="LXX10" s="82"/>
      <c r="LXY10" s="5"/>
      <c r="LXZ10" s="81"/>
      <c r="LYA10" s="82"/>
      <c r="LYB10" s="5"/>
      <c r="LYE10" s="82"/>
      <c r="LYF10" s="5"/>
      <c r="LYI10" s="82"/>
      <c r="LYJ10" s="5"/>
      <c r="LYK10" s="81"/>
      <c r="LYL10" s="82"/>
      <c r="LYM10" s="5"/>
      <c r="LYP10" s="82"/>
      <c r="LYQ10" s="5"/>
      <c r="LYT10" s="82"/>
      <c r="LYU10" s="5"/>
      <c r="LYV10" s="81"/>
      <c r="LYW10" s="82"/>
      <c r="LYX10" s="5"/>
      <c r="LZA10" s="82"/>
      <c r="LZB10" s="5"/>
      <c r="LZE10" s="82"/>
      <c r="LZF10" s="5"/>
      <c r="LZG10" s="81"/>
      <c r="LZH10" s="82"/>
      <c r="LZI10" s="5"/>
      <c r="LZL10" s="82"/>
      <c r="LZM10" s="5"/>
      <c r="LZP10" s="82"/>
      <c r="LZQ10" s="5"/>
      <c r="LZR10" s="81"/>
      <c r="LZS10" s="82"/>
      <c r="LZT10" s="5"/>
      <c r="LZW10" s="82"/>
      <c r="LZX10" s="5"/>
      <c r="MAA10" s="82"/>
      <c r="MAB10" s="5"/>
      <c r="MAC10" s="81"/>
      <c r="MAD10" s="82"/>
      <c r="MAE10" s="5"/>
      <c r="MAH10" s="82"/>
      <c r="MAI10" s="5"/>
      <c r="MAL10" s="82"/>
      <c r="MAM10" s="5"/>
      <c r="MAN10" s="81"/>
      <c r="MAO10" s="82"/>
      <c r="MAP10" s="5"/>
      <c r="MAS10" s="82"/>
      <c r="MAT10" s="5"/>
      <c r="MAW10" s="82"/>
      <c r="MAX10" s="5"/>
      <c r="MAY10" s="81"/>
      <c r="MAZ10" s="82"/>
      <c r="MBA10" s="5"/>
      <c r="MBD10" s="82"/>
      <c r="MBE10" s="5"/>
      <c r="MBH10" s="82"/>
      <c r="MBI10" s="5"/>
      <c r="MBJ10" s="81"/>
      <c r="MBK10" s="82"/>
      <c r="MBL10" s="5"/>
      <c r="MBO10" s="82"/>
      <c r="MBP10" s="5"/>
      <c r="MBS10" s="82"/>
      <c r="MBT10" s="5"/>
      <c r="MBU10" s="81"/>
      <c r="MBV10" s="82"/>
      <c r="MBW10" s="5"/>
      <c r="MBZ10" s="82"/>
      <c r="MCA10" s="5"/>
      <c r="MCD10" s="82"/>
      <c r="MCE10" s="5"/>
      <c r="MCF10" s="81"/>
      <c r="MCG10" s="82"/>
      <c r="MCH10" s="5"/>
      <c r="MCK10" s="82"/>
      <c r="MCL10" s="5"/>
      <c r="MCO10" s="82"/>
      <c r="MCP10" s="5"/>
      <c r="MCQ10" s="81"/>
      <c r="MCR10" s="82"/>
      <c r="MCS10" s="5"/>
      <c r="MCV10" s="82"/>
      <c r="MCW10" s="5"/>
      <c r="MCZ10" s="82"/>
      <c r="MDA10" s="5"/>
      <c r="MDB10" s="81"/>
      <c r="MDC10" s="82"/>
      <c r="MDD10" s="5"/>
      <c r="MDG10" s="82"/>
      <c r="MDH10" s="5"/>
      <c r="MDK10" s="82"/>
      <c r="MDL10" s="5"/>
      <c r="MDM10" s="81"/>
      <c r="MDN10" s="82"/>
      <c r="MDO10" s="5"/>
      <c r="MDR10" s="82"/>
      <c r="MDS10" s="5"/>
      <c r="MDV10" s="82"/>
      <c r="MDW10" s="5"/>
      <c r="MDX10" s="81"/>
      <c r="MDY10" s="82"/>
      <c r="MDZ10" s="5"/>
      <c r="MEC10" s="82"/>
      <c r="MED10" s="5"/>
      <c r="MEG10" s="82"/>
      <c r="MEH10" s="5"/>
      <c r="MEI10" s="81"/>
      <c r="MEJ10" s="82"/>
      <c r="MEK10" s="5"/>
      <c r="MEN10" s="82"/>
      <c r="MEO10" s="5"/>
      <c r="MER10" s="82"/>
      <c r="MES10" s="5"/>
      <c r="MET10" s="81"/>
      <c r="MEU10" s="82"/>
      <c r="MEV10" s="5"/>
      <c r="MEY10" s="82"/>
      <c r="MEZ10" s="5"/>
      <c r="MFC10" s="82"/>
      <c r="MFD10" s="5"/>
      <c r="MFE10" s="81"/>
      <c r="MFF10" s="82"/>
      <c r="MFG10" s="5"/>
      <c r="MFJ10" s="82"/>
      <c r="MFK10" s="5"/>
      <c r="MFN10" s="82"/>
      <c r="MFO10" s="5"/>
      <c r="MFP10" s="81"/>
      <c r="MFQ10" s="82"/>
      <c r="MFR10" s="5"/>
      <c r="MFU10" s="82"/>
      <c r="MFV10" s="5"/>
      <c r="MFY10" s="82"/>
      <c r="MFZ10" s="5"/>
      <c r="MGA10" s="81"/>
      <c r="MGB10" s="82"/>
      <c r="MGC10" s="5"/>
      <c r="MGF10" s="82"/>
      <c r="MGG10" s="5"/>
      <c r="MGJ10" s="82"/>
      <c r="MGK10" s="5"/>
      <c r="MGL10" s="81"/>
      <c r="MGM10" s="82"/>
      <c r="MGN10" s="5"/>
      <c r="MGQ10" s="82"/>
      <c r="MGR10" s="5"/>
      <c r="MGU10" s="82"/>
      <c r="MGV10" s="5"/>
      <c r="MGW10" s="81"/>
      <c r="MGX10" s="82"/>
      <c r="MGY10" s="5"/>
      <c r="MHB10" s="82"/>
      <c r="MHC10" s="5"/>
      <c r="MHF10" s="82"/>
      <c r="MHG10" s="5"/>
      <c r="MHH10" s="81"/>
      <c r="MHI10" s="82"/>
      <c r="MHJ10" s="5"/>
      <c r="MHM10" s="82"/>
      <c r="MHN10" s="5"/>
      <c r="MHQ10" s="82"/>
      <c r="MHR10" s="5"/>
      <c r="MHS10" s="81"/>
      <c r="MHT10" s="82"/>
      <c r="MHU10" s="5"/>
      <c r="MHX10" s="82"/>
      <c r="MHY10" s="5"/>
      <c r="MIB10" s="82"/>
      <c r="MIC10" s="5"/>
      <c r="MID10" s="81"/>
      <c r="MIE10" s="82"/>
      <c r="MIF10" s="5"/>
      <c r="MII10" s="82"/>
      <c r="MIJ10" s="5"/>
      <c r="MIM10" s="82"/>
      <c r="MIN10" s="5"/>
      <c r="MIO10" s="81"/>
      <c r="MIP10" s="82"/>
      <c r="MIQ10" s="5"/>
      <c r="MIT10" s="82"/>
      <c r="MIU10" s="5"/>
      <c r="MIX10" s="82"/>
      <c r="MIY10" s="5"/>
      <c r="MIZ10" s="81"/>
      <c r="MJA10" s="82"/>
      <c r="MJB10" s="5"/>
      <c r="MJE10" s="82"/>
      <c r="MJF10" s="5"/>
      <c r="MJI10" s="82"/>
      <c r="MJJ10" s="5"/>
      <c r="MJK10" s="81"/>
      <c r="MJL10" s="82"/>
      <c r="MJM10" s="5"/>
      <c r="MJP10" s="82"/>
      <c r="MJQ10" s="5"/>
      <c r="MJT10" s="82"/>
      <c r="MJU10" s="5"/>
      <c r="MJV10" s="81"/>
      <c r="MJW10" s="82"/>
      <c r="MJX10" s="5"/>
      <c r="MKA10" s="82"/>
      <c r="MKB10" s="5"/>
      <c r="MKE10" s="82"/>
      <c r="MKF10" s="5"/>
      <c r="MKG10" s="81"/>
      <c r="MKH10" s="82"/>
      <c r="MKI10" s="5"/>
      <c r="MKL10" s="82"/>
      <c r="MKM10" s="5"/>
      <c r="MKP10" s="82"/>
      <c r="MKQ10" s="5"/>
      <c r="MKR10" s="81"/>
      <c r="MKS10" s="82"/>
      <c r="MKT10" s="5"/>
      <c r="MKW10" s="82"/>
      <c r="MKX10" s="5"/>
      <c r="MLA10" s="82"/>
      <c r="MLB10" s="5"/>
      <c r="MLC10" s="81"/>
      <c r="MLD10" s="82"/>
      <c r="MLE10" s="5"/>
      <c r="MLH10" s="82"/>
      <c r="MLI10" s="5"/>
      <c r="MLL10" s="82"/>
      <c r="MLM10" s="5"/>
      <c r="MLN10" s="81"/>
      <c r="MLO10" s="82"/>
      <c r="MLP10" s="5"/>
      <c r="MLS10" s="82"/>
      <c r="MLT10" s="5"/>
      <c r="MLW10" s="82"/>
      <c r="MLX10" s="5"/>
      <c r="MLY10" s="81"/>
      <c r="MLZ10" s="82"/>
      <c r="MMA10" s="5"/>
      <c r="MMD10" s="82"/>
      <c r="MME10" s="5"/>
      <c r="MMH10" s="82"/>
      <c r="MMI10" s="5"/>
      <c r="MMJ10" s="81"/>
      <c r="MMK10" s="82"/>
      <c r="MML10" s="5"/>
      <c r="MMO10" s="82"/>
      <c r="MMP10" s="5"/>
      <c r="MMS10" s="82"/>
      <c r="MMT10" s="5"/>
      <c r="MMU10" s="81"/>
      <c r="MMV10" s="82"/>
      <c r="MMW10" s="5"/>
      <c r="MMZ10" s="82"/>
      <c r="MNA10" s="5"/>
      <c r="MND10" s="82"/>
      <c r="MNE10" s="5"/>
      <c r="MNF10" s="81"/>
      <c r="MNG10" s="82"/>
      <c r="MNH10" s="5"/>
      <c r="MNK10" s="82"/>
      <c r="MNL10" s="5"/>
      <c r="MNO10" s="82"/>
      <c r="MNP10" s="5"/>
      <c r="MNQ10" s="81"/>
      <c r="MNR10" s="82"/>
      <c r="MNS10" s="5"/>
      <c r="MNV10" s="82"/>
      <c r="MNW10" s="5"/>
      <c r="MNZ10" s="82"/>
      <c r="MOA10" s="5"/>
      <c r="MOB10" s="81"/>
      <c r="MOC10" s="82"/>
      <c r="MOD10" s="5"/>
      <c r="MOG10" s="82"/>
      <c r="MOH10" s="5"/>
      <c r="MOK10" s="82"/>
      <c r="MOL10" s="5"/>
      <c r="MOM10" s="81"/>
      <c r="MON10" s="82"/>
      <c r="MOO10" s="5"/>
      <c r="MOR10" s="82"/>
      <c r="MOS10" s="5"/>
      <c r="MOV10" s="82"/>
      <c r="MOW10" s="5"/>
      <c r="MOX10" s="81"/>
      <c r="MOY10" s="82"/>
      <c r="MOZ10" s="5"/>
      <c r="MPC10" s="82"/>
      <c r="MPD10" s="5"/>
      <c r="MPG10" s="82"/>
      <c r="MPH10" s="5"/>
      <c r="MPI10" s="81"/>
      <c r="MPJ10" s="82"/>
      <c r="MPK10" s="5"/>
      <c r="MPN10" s="82"/>
      <c r="MPO10" s="5"/>
      <c r="MPR10" s="82"/>
      <c r="MPS10" s="5"/>
      <c r="MPT10" s="81"/>
      <c r="MPU10" s="82"/>
      <c r="MPV10" s="5"/>
      <c r="MPY10" s="82"/>
      <c r="MPZ10" s="5"/>
      <c r="MQC10" s="82"/>
      <c r="MQD10" s="5"/>
      <c r="MQE10" s="81"/>
      <c r="MQF10" s="82"/>
      <c r="MQG10" s="5"/>
      <c r="MQJ10" s="82"/>
      <c r="MQK10" s="5"/>
      <c r="MQN10" s="82"/>
      <c r="MQO10" s="5"/>
      <c r="MQP10" s="81"/>
      <c r="MQQ10" s="82"/>
      <c r="MQR10" s="5"/>
      <c r="MQU10" s="82"/>
      <c r="MQV10" s="5"/>
      <c r="MQY10" s="82"/>
      <c r="MQZ10" s="5"/>
      <c r="MRA10" s="81"/>
      <c r="MRB10" s="82"/>
      <c r="MRC10" s="5"/>
      <c r="MRF10" s="82"/>
      <c r="MRG10" s="5"/>
      <c r="MRJ10" s="82"/>
      <c r="MRK10" s="5"/>
      <c r="MRL10" s="81"/>
      <c r="MRM10" s="82"/>
      <c r="MRN10" s="5"/>
      <c r="MRQ10" s="82"/>
      <c r="MRR10" s="5"/>
      <c r="MRU10" s="82"/>
      <c r="MRV10" s="5"/>
      <c r="MRW10" s="81"/>
      <c r="MRX10" s="82"/>
      <c r="MRY10" s="5"/>
      <c r="MSB10" s="82"/>
      <c r="MSC10" s="5"/>
      <c r="MSF10" s="82"/>
      <c r="MSG10" s="5"/>
      <c r="MSH10" s="81"/>
      <c r="MSI10" s="82"/>
      <c r="MSJ10" s="5"/>
      <c r="MSM10" s="82"/>
      <c r="MSN10" s="5"/>
      <c r="MSQ10" s="82"/>
      <c r="MSR10" s="5"/>
      <c r="MSS10" s="81"/>
      <c r="MST10" s="82"/>
      <c r="MSU10" s="5"/>
      <c r="MSX10" s="82"/>
      <c r="MSY10" s="5"/>
      <c r="MTB10" s="82"/>
      <c r="MTC10" s="5"/>
      <c r="MTD10" s="81"/>
      <c r="MTE10" s="82"/>
      <c r="MTF10" s="5"/>
      <c r="MTI10" s="82"/>
      <c r="MTJ10" s="5"/>
      <c r="MTM10" s="82"/>
      <c r="MTN10" s="5"/>
      <c r="MTO10" s="81"/>
      <c r="MTP10" s="82"/>
      <c r="MTQ10" s="5"/>
      <c r="MTT10" s="82"/>
      <c r="MTU10" s="5"/>
      <c r="MTX10" s="82"/>
      <c r="MTY10" s="5"/>
      <c r="MTZ10" s="81"/>
      <c r="MUA10" s="82"/>
      <c r="MUB10" s="5"/>
      <c r="MUE10" s="82"/>
      <c r="MUF10" s="5"/>
      <c r="MUI10" s="82"/>
      <c r="MUJ10" s="5"/>
      <c r="MUK10" s="81"/>
      <c r="MUL10" s="82"/>
      <c r="MUM10" s="5"/>
      <c r="MUP10" s="82"/>
      <c r="MUQ10" s="5"/>
      <c r="MUT10" s="82"/>
      <c r="MUU10" s="5"/>
      <c r="MUV10" s="81"/>
      <c r="MUW10" s="82"/>
      <c r="MUX10" s="5"/>
      <c r="MVA10" s="82"/>
      <c r="MVB10" s="5"/>
      <c r="MVE10" s="82"/>
      <c r="MVF10" s="5"/>
      <c r="MVG10" s="81"/>
      <c r="MVH10" s="82"/>
      <c r="MVI10" s="5"/>
      <c r="MVL10" s="82"/>
      <c r="MVM10" s="5"/>
      <c r="MVP10" s="82"/>
      <c r="MVQ10" s="5"/>
      <c r="MVR10" s="81"/>
      <c r="MVS10" s="82"/>
      <c r="MVT10" s="5"/>
      <c r="MVW10" s="82"/>
      <c r="MVX10" s="5"/>
      <c r="MWA10" s="82"/>
      <c r="MWB10" s="5"/>
      <c r="MWC10" s="81"/>
      <c r="MWD10" s="82"/>
      <c r="MWE10" s="5"/>
      <c r="MWH10" s="82"/>
      <c r="MWI10" s="5"/>
      <c r="MWL10" s="82"/>
      <c r="MWM10" s="5"/>
      <c r="MWN10" s="81"/>
      <c r="MWO10" s="82"/>
      <c r="MWP10" s="5"/>
      <c r="MWS10" s="82"/>
      <c r="MWT10" s="5"/>
      <c r="MWW10" s="82"/>
      <c r="MWX10" s="5"/>
      <c r="MWY10" s="81"/>
      <c r="MWZ10" s="82"/>
      <c r="MXA10" s="5"/>
      <c r="MXD10" s="82"/>
      <c r="MXE10" s="5"/>
      <c r="MXH10" s="82"/>
      <c r="MXI10" s="5"/>
      <c r="MXJ10" s="81"/>
      <c r="MXK10" s="82"/>
      <c r="MXL10" s="5"/>
      <c r="MXO10" s="82"/>
      <c r="MXP10" s="5"/>
      <c r="MXS10" s="82"/>
      <c r="MXT10" s="5"/>
      <c r="MXU10" s="81"/>
      <c r="MXV10" s="82"/>
      <c r="MXW10" s="5"/>
      <c r="MXZ10" s="82"/>
      <c r="MYA10" s="5"/>
      <c r="MYD10" s="82"/>
      <c r="MYE10" s="5"/>
      <c r="MYF10" s="81"/>
      <c r="MYG10" s="82"/>
      <c r="MYH10" s="5"/>
      <c r="MYK10" s="82"/>
      <c r="MYL10" s="5"/>
      <c r="MYO10" s="82"/>
      <c r="MYP10" s="5"/>
      <c r="MYQ10" s="81"/>
      <c r="MYR10" s="82"/>
      <c r="MYS10" s="5"/>
      <c r="MYV10" s="82"/>
      <c r="MYW10" s="5"/>
      <c r="MYZ10" s="82"/>
      <c r="MZA10" s="5"/>
      <c r="MZB10" s="81"/>
      <c r="MZC10" s="82"/>
      <c r="MZD10" s="5"/>
      <c r="MZG10" s="82"/>
      <c r="MZH10" s="5"/>
      <c r="MZK10" s="82"/>
      <c r="MZL10" s="5"/>
      <c r="MZM10" s="81"/>
      <c r="MZN10" s="82"/>
      <c r="MZO10" s="5"/>
      <c r="MZR10" s="82"/>
      <c r="MZS10" s="5"/>
      <c r="MZV10" s="82"/>
      <c r="MZW10" s="5"/>
      <c r="MZX10" s="81"/>
      <c r="MZY10" s="82"/>
      <c r="MZZ10" s="5"/>
      <c r="NAC10" s="82"/>
      <c r="NAD10" s="5"/>
      <c r="NAG10" s="82"/>
      <c r="NAH10" s="5"/>
      <c r="NAI10" s="81"/>
      <c r="NAJ10" s="82"/>
      <c r="NAK10" s="5"/>
      <c r="NAN10" s="82"/>
      <c r="NAO10" s="5"/>
      <c r="NAR10" s="82"/>
      <c r="NAS10" s="5"/>
      <c r="NAT10" s="81"/>
      <c r="NAU10" s="82"/>
      <c r="NAV10" s="5"/>
      <c r="NAY10" s="82"/>
      <c r="NAZ10" s="5"/>
      <c r="NBC10" s="82"/>
      <c r="NBD10" s="5"/>
      <c r="NBE10" s="81"/>
      <c r="NBF10" s="82"/>
      <c r="NBG10" s="5"/>
      <c r="NBJ10" s="82"/>
      <c r="NBK10" s="5"/>
      <c r="NBN10" s="82"/>
      <c r="NBO10" s="5"/>
      <c r="NBP10" s="81"/>
      <c r="NBQ10" s="82"/>
      <c r="NBR10" s="5"/>
      <c r="NBU10" s="82"/>
      <c r="NBV10" s="5"/>
      <c r="NBY10" s="82"/>
      <c r="NBZ10" s="5"/>
      <c r="NCA10" s="81"/>
      <c r="NCB10" s="82"/>
      <c r="NCC10" s="5"/>
      <c r="NCF10" s="82"/>
      <c r="NCG10" s="5"/>
      <c r="NCJ10" s="82"/>
      <c r="NCK10" s="5"/>
      <c r="NCL10" s="81"/>
      <c r="NCM10" s="82"/>
      <c r="NCN10" s="5"/>
      <c r="NCQ10" s="82"/>
      <c r="NCR10" s="5"/>
      <c r="NCU10" s="82"/>
      <c r="NCV10" s="5"/>
      <c r="NCW10" s="81"/>
      <c r="NCX10" s="82"/>
      <c r="NCY10" s="5"/>
      <c r="NDB10" s="82"/>
      <c r="NDC10" s="5"/>
      <c r="NDF10" s="82"/>
      <c r="NDG10" s="5"/>
      <c r="NDH10" s="81"/>
      <c r="NDI10" s="82"/>
      <c r="NDJ10" s="5"/>
      <c r="NDM10" s="82"/>
      <c r="NDN10" s="5"/>
      <c r="NDQ10" s="82"/>
      <c r="NDR10" s="5"/>
      <c r="NDS10" s="81"/>
      <c r="NDT10" s="82"/>
      <c r="NDU10" s="5"/>
      <c r="NDX10" s="82"/>
      <c r="NDY10" s="5"/>
      <c r="NEB10" s="82"/>
      <c r="NEC10" s="5"/>
      <c r="NED10" s="81"/>
      <c r="NEE10" s="82"/>
      <c r="NEF10" s="5"/>
      <c r="NEI10" s="82"/>
      <c r="NEJ10" s="5"/>
      <c r="NEM10" s="82"/>
      <c r="NEN10" s="5"/>
      <c r="NEO10" s="81"/>
      <c r="NEP10" s="82"/>
      <c r="NEQ10" s="5"/>
      <c r="NET10" s="82"/>
      <c r="NEU10" s="5"/>
      <c r="NEX10" s="82"/>
      <c r="NEY10" s="5"/>
      <c r="NEZ10" s="81"/>
      <c r="NFA10" s="82"/>
      <c r="NFB10" s="5"/>
      <c r="NFE10" s="82"/>
      <c r="NFF10" s="5"/>
      <c r="NFI10" s="82"/>
      <c r="NFJ10" s="5"/>
      <c r="NFK10" s="81"/>
      <c r="NFL10" s="82"/>
      <c r="NFM10" s="5"/>
      <c r="NFP10" s="82"/>
      <c r="NFQ10" s="5"/>
      <c r="NFT10" s="82"/>
      <c r="NFU10" s="5"/>
      <c r="NFV10" s="81"/>
      <c r="NFW10" s="82"/>
      <c r="NFX10" s="5"/>
      <c r="NGA10" s="82"/>
      <c r="NGB10" s="5"/>
      <c r="NGE10" s="82"/>
      <c r="NGF10" s="5"/>
      <c r="NGG10" s="81"/>
      <c r="NGH10" s="82"/>
      <c r="NGI10" s="5"/>
      <c r="NGL10" s="82"/>
      <c r="NGM10" s="5"/>
      <c r="NGP10" s="82"/>
      <c r="NGQ10" s="5"/>
      <c r="NGR10" s="81"/>
      <c r="NGS10" s="82"/>
      <c r="NGT10" s="5"/>
      <c r="NGW10" s="82"/>
      <c r="NGX10" s="5"/>
      <c r="NHA10" s="82"/>
      <c r="NHB10" s="5"/>
      <c r="NHC10" s="81"/>
      <c r="NHD10" s="82"/>
      <c r="NHE10" s="5"/>
      <c r="NHH10" s="82"/>
      <c r="NHI10" s="5"/>
      <c r="NHL10" s="82"/>
      <c r="NHM10" s="5"/>
      <c r="NHN10" s="81"/>
      <c r="NHO10" s="82"/>
      <c r="NHP10" s="5"/>
      <c r="NHS10" s="82"/>
      <c r="NHT10" s="5"/>
      <c r="NHW10" s="82"/>
      <c r="NHX10" s="5"/>
      <c r="NHY10" s="81"/>
      <c r="NHZ10" s="82"/>
      <c r="NIA10" s="5"/>
      <c r="NID10" s="82"/>
      <c r="NIE10" s="5"/>
      <c r="NIH10" s="82"/>
      <c r="NII10" s="5"/>
      <c r="NIJ10" s="81"/>
      <c r="NIK10" s="82"/>
      <c r="NIL10" s="5"/>
      <c r="NIO10" s="82"/>
      <c r="NIP10" s="5"/>
      <c r="NIS10" s="82"/>
      <c r="NIT10" s="5"/>
      <c r="NIU10" s="81"/>
      <c r="NIV10" s="82"/>
      <c r="NIW10" s="5"/>
      <c r="NIZ10" s="82"/>
      <c r="NJA10" s="5"/>
      <c r="NJD10" s="82"/>
      <c r="NJE10" s="5"/>
      <c r="NJF10" s="81"/>
      <c r="NJG10" s="82"/>
      <c r="NJH10" s="5"/>
      <c r="NJK10" s="82"/>
      <c r="NJL10" s="5"/>
      <c r="NJO10" s="82"/>
      <c r="NJP10" s="5"/>
      <c r="NJQ10" s="81"/>
      <c r="NJR10" s="82"/>
      <c r="NJS10" s="5"/>
      <c r="NJV10" s="82"/>
      <c r="NJW10" s="5"/>
      <c r="NJZ10" s="82"/>
      <c r="NKA10" s="5"/>
      <c r="NKB10" s="81"/>
      <c r="NKC10" s="82"/>
      <c r="NKD10" s="5"/>
      <c r="NKG10" s="82"/>
      <c r="NKH10" s="5"/>
      <c r="NKK10" s="82"/>
      <c r="NKL10" s="5"/>
      <c r="NKM10" s="81"/>
      <c r="NKN10" s="82"/>
      <c r="NKO10" s="5"/>
      <c r="NKR10" s="82"/>
      <c r="NKS10" s="5"/>
      <c r="NKV10" s="82"/>
      <c r="NKW10" s="5"/>
      <c r="NKX10" s="81"/>
      <c r="NKY10" s="82"/>
      <c r="NKZ10" s="5"/>
      <c r="NLC10" s="82"/>
      <c r="NLD10" s="5"/>
      <c r="NLG10" s="82"/>
      <c r="NLH10" s="5"/>
      <c r="NLI10" s="81"/>
      <c r="NLJ10" s="82"/>
      <c r="NLK10" s="5"/>
      <c r="NLN10" s="82"/>
      <c r="NLO10" s="5"/>
      <c r="NLR10" s="82"/>
      <c r="NLS10" s="5"/>
      <c r="NLT10" s="81"/>
      <c r="NLU10" s="82"/>
      <c r="NLV10" s="5"/>
      <c r="NLY10" s="82"/>
      <c r="NLZ10" s="5"/>
      <c r="NMC10" s="82"/>
      <c r="NMD10" s="5"/>
      <c r="NME10" s="81"/>
      <c r="NMF10" s="82"/>
      <c r="NMG10" s="5"/>
      <c r="NMJ10" s="82"/>
      <c r="NMK10" s="5"/>
      <c r="NMN10" s="82"/>
      <c r="NMO10" s="5"/>
      <c r="NMP10" s="81"/>
      <c r="NMQ10" s="82"/>
      <c r="NMR10" s="5"/>
      <c r="NMU10" s="82"/>
      <c r="NMV10" s="5"/>
      <c r="NMY10" s="82"/>
      <c r="NMZ10" s="5"/>
      <c r="NNA10" s="81"/>
      <c r="NNB10" s="82"/>
      <c r="NNC10" s="5"/>
      <c r="NNF10" s="82"/>
      <c r="NNG10" s="5"/>
      <c r="NNJ10" s="82"/>
      <c r="NNK10" s="5"/>
      <c r="NNL10" s="81"/>
      <c r="NNM10" s="82"/>
      <c r="NNN10" s="5"/>
      <c r="NNQ10" s="82"/>
      <c r="NNR10" s="5"/>
      <c r="NNU10" s="82"/>
      <c r="NNV10" s="5"/>
      <c r="NNW10" s="81"/>
      <c r="NNX10" s="82"/>
      <c r="NNY10" s="5"/>
      <c r="NOB10" s="82"/>
      <c r="NOC10" s="5"/>
      <c r="NOF10" s="82"/>
      <c r="NOG10" s="5"/>
      <c r="NOH10" s="81"/>
      <c r="NOI10" s="82"/>
      <c r="NOJ10" s="5"/>
      <c r="NOM10" s="82"/>
      <c r="NON10" s="5"/>
      <c r="NOQ10" s="82"/>
      <c r="NOR10" s="5"/>
      <c r="NOS10" s="81"/>
      <c r="NOT10" s="82"/>
      <c r="NOU10" s="5"/>
      <c r="NOX10" s="82"/>
      <c r="NOY10" s="5"/>
      <c r="NPB10" s="82"/>
      <c r="NPC10" s="5"/>
      <c r="NPD10" s="81"/>
      <c r="NPE10" s="82"/>
      <c r="NPF10" s="5"/>
      <c r="NPI10" s="82"/>
      <c r="NPJ10" s="5"/>
      <c r="NPM10" s="82"/>
      <c r="NPN10" s="5"/>
      <c r="NPO10" s="81"/>
      <c r="NPP10" s="82"/>
      <c r="NPQ10" s="5"/>
      <c r="NPT10" s="82"/>
      <c r="NPU10" s="5"/>
      <c r="NPX10" s="82"/>
      <c r="NPY10" s="5"/>
      <c r="NPZ10" s="81"/>
      <c r="NQA10" s="82"/>
      <c r="NQB10" s="5"/>
      <c r="NQE10" s="82"/>
      <c r="NQF10" s="5"/>
      <c r="NQI10" s="82"/>
      <c r="NQJ10" s="5"/>
      <c r="NQK10" s="81"/>
      <c r="NQL10" s="82"/>
      <c r="NQM10" s="5"/>
      <c r="NQP10" s="82"/>
      <c r="NQQ10" s="5"/>
      <c r="NQT10" s="82"/>
      <c r="NQU10" s="5"/>
      <c r="NQV10" s="81"/>
      <c r="NQW10" s="82"/>
      <c r="NQX10" s="5"/>
      <c r="NRA10" s="82"/>
      <c r="NRB10" s="5"/>
      <c r="NRE10" s="82"/>
      <c r="NRF10" s="5"/>
      <c r="NRG10" s="81"/>
      <c r="NRH10" s="82"/>
      <c r="NRI10" s="5"/>
      <c r="NRL10" s="82"/>
      <c r="NRM10" s="5"/>
      <c r="NRP10" s="82"/>
      <c r="NRQ10" s="5"/>
      <c r="NRR10" s="81"/>
      <c r="NRS10" s="82"/>
      <c r="NRT10" s="5"/>
      <c r="NRW10" s="82"/>
      <c r="NRX10" s="5"/>
      <c r="NSA10" s="82"/>
      <c r="NSB10" s="5"/>
      <c r="NSC10" s="81"/>
      <c r="NSD10" s="82"/>
      <c r="NSE10" s="5"/>
      <c r="NSH10" s="82"/>
      <c r="NSI10" s="5"/>
      <c r="NSL10" s="82"/>
      <c r="NSM10" s="5"/>
      <c r="NSN10" s="81"/>
      <c r="NSO10" s="82"/>
      <c r="NSP10" s="5"/>
      <c r="NSS10" s="82"/>
      <c r="NST10" s="5"/>
      <c r="NSW10" s="82"/>
      <c r="NSX10" s="5"/>
      <c r="NSY10" s="81"/>
      <c r="NSZ10" s="82"/>
      <c r="NTA10" s="5"/>
      <c r="NTD10" s="82"/>
      <c r="NTE10" s="5"/>
      <c r="NTH10" s="82"/>
      <c r="NTI10" s="5"/>
      <c r="NTJ10" s="81"/>
      <c r="NTK10" s="82"/>
      <c r="NTL10" s="5"/>
      <c r="NTO10" s="82"/>
      <c r="NTP10" s="5"/>
      <c r="NTS10" s="82"/>
      <c r="NTT10" s="5"/>
      <c r="NTU10" s="81"/>
      <c r="NTV10" s="82"/>
      <c r="NTW10" s="5"/>
      <c r="NTZ10" s="82"/>
      <c r="NUA10" s="5"/>
      <c r="NUD10" s="82"/>
      <c r="NUE10" s="5"/>
      <c r="NUF10" s="81"/>
      <c r="NUG10" s="82"/>
      <c r="NUH10" s="5"/>
      <c r="NUK10" s="82"/>
      <c r="NUL10" s="5"/>
      <c r="NUO10" s="82"/>
      <c r="NUP10" s="5"/>
      <c r="NUQ10" s="81"/>
      <c r="NUR10" s="82"/>
      <c r="NUS10" s="5"/>
      <c r="NUV10" s="82"/>
      <c r="NUW10" s="5"/>
      <c r="NUZ10" s="82"/>
      <c r="NVA10" s="5"/>
      <c r="NVB10" s="81"/>
      <c r="NVC10" s="82"/>
      <c r="NVD10" s="5"/>
      <c r="NVG10" s="82"/>
      <c r="NVH10" s="5"/>
      <c r="NVK10" s="82"/>
      <c r="NVL10" s="5"/>
      <c r="NVM10" s="81"/>
      <c r="NVN10" s="82"/>
      <c r="NVO10" s="5"/>
      <c r="NVR10" s="82"/>
      <c r="NVS10" s="5"/>
      <c r="NVV10" s="82"/>
      <c r="NVW10" s="5"/>
      <c r="NVX10" s="81"/>
      <c r="NVY10" s="82"/>
      <c r="NVZ10" s="5"/>
      <c r="NWC10" s="82"/>
      <c r="NWD10" s="5"/>
      <c r="NWG10" s="82"/>
      <c r="NWH10" s="5"/>
      <c r="NWI10" s="81"/>
      <c r="NWJ10" s="82"/>
      <c r="NWK10" s="5"/>
      <c r="NWN10" s="82"/>
      <c r="NWO10" s="5"/>
      <c r="NWR10" s="82"/>
      <c r="NWS10" s="5"/>
      <c r="NWT10" s="81"/>
      <c r="NWU10" s="82"/>
      <c r="NWV10" s="5"/>
      <c r="NWY10" s="82"/>
      <c r="NWZ10" s="5"/>
      <c r="NXC10" s="82"/>
      <c r="NXD10" s="5"/>
      <c r="NXE10" s="81"/>
      <c r="NXF10" s="82"/>
      <c r="NXG10" s="5"/>
      <c r="NXJ10" s="82"/>
      <c r="NXK10" s="5"/>
      <c r="NXN10" s="82"/>
      <c r="NXO10" s="5"/>
      <c r="NXP10" s="81"/>
      <c r="NXQ10" s="82"/>
      <c r="NXR10" s="5"/>
      <c r="NXU10" s="82"/>
      <c r="NXV10" s="5"/>
      <c r="NXY10" s="82"/>
      <c r="NXZ10" s="5"/>
      <c r="NYA10" s="81"/>
      <c r="NYB10" s="82"/>
      <c r="NYC10" s="5"/>
      <c r="NYF10" s="82"/>
      <c r="NYG10" s="5"/>
      <c r="NYJ10" s="82"/>
      <c r="NYK10" s="5"/>
      <c r="NYL10" s="81"/>
      <c r="NYM10" s="82"/>
      <c r="NYN10" s="5"/>
      <c r="NYQ10" s="82"/>
      <c r="NYR10" s="5"/>
      <c r="NYU10" s="82"/>
      <c r="NYV10" s="5"/>
      <c r="NYW10" s="81"/>
      <c r="NYX10" s="82"/>
      <c r="NYY10" s="5"/>
      <c r="NZB10" s="82"/>
      <c r="NZC10" s="5"/>
      <c r="NZF10" s="82"/>
      <c r="NZG10" s="5"/>
      <c r="NZH10" s="81"/>
      <c r="NZI10" s="82"/>
      <c r="NZJ10" s="5"/>
      <c r="NZM10" s="82"/>
      <c r="NZN10" s="5"/>
      <c r="NZQ10" s="82"/>
      <c r="NZR10" s="5"/>
      <c r="NZS10" s="81"/>
      <c r="NZT10" s="82"/>
      <c r="NZU10" s="5"/>
      <c r="NZX10" s="82"/>
      <c r="NZY10" s="5"/>
      <c r="OAB10" s="82"/>
      <c r="OAC10" s="5"/>
      <c r="OAD10" s="81"/>
      <c r="OAE10" s="82"/>
      <c r="OAF10" s="5"/>
      <c r="OAI10" s="82"/>
      <c r="OAJ10" s="5"/>
      <c r="OAM10" s="82"/>
      <c r="OAN10" s="5"/>
      <c r="OAO10" s="81"/>
      <c r="OAP10" s="82"/>
      <c r="OAQ10" s="5"/>
      <c r="OAT10" s="82"/>
      <c r="OAU10" s="5"/>
      <c r="OAX10" s="82"/>
      <c r="OAY10" s="5"/>
      <c r="OAZ10" s="81"/>
      <c r="OBA10" s="82"/>
      <c r="OBB10" s="5"/>
      <c r="OBE10" s="82"/>
      <c r="OBF10" s="5"/>
      <c r="OBI10" s="82"/>
      <c r="OBJ10" s="5"/>
      <c r="OBK10" s="81"/>
      <c r="OBL10" s="82"/>
      <c r="OBM10" s="5"/>
      <c r="OBP10" s="82"/>
      <c r="OBQ10" s="5"/>
      <c r="OBT10" s="82"/>
      <c r="OBU10" s="5"/>
      <c r="OBV10" s="81"/>
      <c r="OBW10" s="82"/>
      <c r="OBX10" s="5"/>
      <c r="OCA10" s="82"/>
      <c r="OCB10" s="5"/>
      <c r="OCE10" s="82"/>
      <c r="OCF10" s="5"/>
      <c r="OCG10" s="81"/>
      <c r="OCH10" s="82"/>
      <c r="OCI10" s="5"/>
      <c r="OCL10" s="82"/>
      <c r="OCM10" s="5"/>
      <c r="OCP10" s="82"/>
      <c r="OCQ10" s="5"/>
      <c r="OCR10" s="81"/>
      <c r="OCS10" s="82"/>
      <c r="OCT10" s="5"/>
      <c r="OCW10" s="82"/>
      <c r="OCX10" s="5"/>
      <c r="ODA10" s="82"/>
      <c r="ODB10" s="5"/>
      <c r="ODC10" s="81"/>
      <c r="ODD10" s="82"/>
      <c r="ODE10" s="5"/>
      <c r="ODH10" s="82"/>
      <c r="ODI10" s="5"/>
      <c r="ODL10" s="82"/>
      <c r="ODM10" s="5"/>
      <c r="ODN10" s="81"/>
      <c r="ODO10" s="82"/>
      <c r="ODP10" s="5"/>
      <c r="ODS10" s="82"/>
      <c r="ODT10" s="5"/>
      <c r="ODW10" s="82"/>
      <c r="ODX10" s="5"/>
      <c r="ODY10" s="81"/>
      <c r="ODZ10" s="82"/>
      <c r="OEA10" s="5"/>
      <c r="OED10" s="82"/>
      <c r="OEE10" s="5"/>
      <c r="OEH10" s="82"/>
      <c r="OEI10" s="5"/>
      <c r="OEJ10" s="81"/>
      <c r="OEK10" s="82"/>
      <c r="OEL10" s="5"/>
      <c r="OEO10" s="82"/>
      <c r="OEP10" s="5"/>
      <c r="OES10" s="82"/>
      <c r="OET10" s="5"/>
      <c r="OEU10" s="81"/>
      <c r="OEV10" s="82"/>
      <c r="OEW10" s="5"/>
      <c r="OEZ10" s="82"/>
      <c r="OFA10" s="5"/>
      <c r="OFD10" s="82"/>
      <c r="OFE10" s="5"/>
      <c r="OFF10" s="81"/>
      <c r="OFG10" s="82"/>
      <c r="OFH10" s="5"/>
      <c r="OFK10" s="82"/>
      <c r="OFL10" s="5"/>
      <c r="OFO10" s="82"/>
      <c r="OFP10" s="5"/>
      <c r="OFQ10" s="81"/>
      <c r="OFR10" s="82"/>
      <c r="OFS10" s="5"/>
      <c r="OFV10" s="82"/>
      <c r="OFW10" s="5"/>
      <c r="OFZ10" s="82"/>
      <c r="OGA10" s="5"/>
      <c r="OGB10" s="81"/>
      <c r="OGC10" s="82"/>
      <c r="OGD10" s="5"/>
      <c r="OGG10" s="82"/>
      <c r="OGH10" s="5"/>
      <c r="OGK10" s="82"/>
      <c r="OGL10" s="5"/>
      <c r="OGM10" s="81"/>
      <c r="OGN10" s="82"/>
      <c r="OGO10" s="5"/>
      <c r="OGR10" s="82"/>
      <c r="OGS10" s="5"/>
      <c r="OGV10" s="82"/>
      <c r="OGW10" s="5"/>
      <c r="OGX10" s="81"/>
      <c r="OGY10" s="82"/>
      <c r="OGZ10" s="5"/>
      <c r="OHC10" s="82"/>
      <c r="OHD10" s="5"/>
      <c r="OHG10" s="82"/>
      <c r="OHH10" s="5"/>
      <c r="OHI10" s="81"/>
      <c r="OHJ10" s="82"/>
      <c r="OHK10" s="5"/>
      <c r="OHN10" s="82"/>
      <c r="OHO10" s="5"/>
      <c r="OHR10" s="82"/>
      <c r="OHS10" s="5"/>
      <c r="OHT10" s="81"/>
      <c r="OHU10" s="82"/>
      <c r="OHV10" s="5"/>
      <c r="OHY10" s="82"/>
      <c r="OHZ10" s="5"/>
      <c r="OIC10" s="82"/>
      <c r="OID10" s="5"/>
      <c r="OIE10" s="81"/>
      <c r="OIF10" s="82"/>
      <c r="OIG10" s="5"/>
      <c r="OIJ10" s="82"/>
      <c r="OIK10" s="5"/>
      <c r="OIN10" s="82"/>
      <c r="OIO10" s="5"/>
      <c r="OIP10" s="81"/>
      <c r="OIQ10" s="82"/>
      <c r="OIR10" s="5"/>
      <c r="OIU10" s="82"/>
      <c r="OIV10" s="5"/>
      <c r="OIY10" s="82"/>
      <c r="OIZ10" s="5"/>
      <c r="OJA10" s="81"/>
      <c r="OJB10" s="82"/>
      <c r="OJC10" s="5"/>
      <c r="OJF10" s="82"/>
      <c r="OJG10" s="5"/>
      <c r="OJJ10" s="82"/>
      <c r="OJK10" s="5"/>
      <c r="OJL10" s="81"/>
      <c r="OJM10" s="82"/>
      <c r="OJN10" s="5"/>
      <c r="OJQ10" s="82"/>
      <c r="OJR10" s="5"/>
      <c r="OJU10" s="82"/>
      <c r="OJV10" s="5"/>
      <c r="OJW10" s="81"/>
      <c r="OJX10" s="82"/>
      <c r="OJY10" s="5"/>
      <c r="OKB10" s="82"/>
      <c r="OKC10" s="5"/>
      <c r="OKF10" s="82"/>
      <c r="OKG10" s="5"/>
      <c r="OKH10" s="81"/>
      <c r="OKI10" s="82"/>
      <c r="OKJ10" s="5"/>
      <c r="OKM10" s="82"/>
      <c r="OKN10" s="5"/>
      <c r="OKQ10" s="82"/>
      <c r="OKR10" s="5"/>
      <c r="OKS10" s="81"/>
      <c r="OKT10" s="82"/>
      <c r="OKU10" s="5"/>
      <c r="OKX10" s="82"/>
      <c r="OKY10" s="5"/>
      <c r="OLB10" s="82"/>
      <c r="OLC10" s="5"/>
      <c r="OLD10" s="81"/>
      <c r="OLE10" s="82"/>
      <c r="OLF10" s="5"/>
      <c r="OLI10" s="82"/>
      <c r="OLJ10" s="5"/>
      <c r="OLM10" s="82"/>
      <c r="OLN10" s="5"/>
      <c r="OLO10" s="81"/>
      <c r="OLP10" s="82"/>
      <c r="OLQ10" s="5"/>
      <c r="OLT10" s="82"/>
      <c r="OLU10" s="5"/>
      <c r="OLX10" s="82"/>
      <c r="OLY10" s="5"/>
      <c r="OLZ10" s="81"/>
      <c r="OMA10" s="82"/>
      <c r="OMB10" s="5"/>
      <c r="OME10" s="82"/>
      <c r="OMF10" s="5"/>
      <c r="OMI10" s="82"/>
      <c r="OMJ10" s="5"/>
      <c r="OMK10" s="81"/>
      <c r="OML10" s="82"/>
      <c r="OMM10" s="5"/>
      <c r="OMP10" s="82"/>
      <c r="OMQ10" s="5"/>
      <c r="OMT10" s="82"/>
      <c r="OMU10" s="5"/>
      <c r="OMV10" s="81"/>
      <c r="OMW10" s="82"/>
      <c r="OMX10" s="5"/>
      <c r="ONA10" s="82"/>
      <c r="ONB10" s="5"/>
      <c r="ONE10" s="82"/>
      <c r="ONF10" s="5"/>
      <c r="ONG10" s="81"/>
      <c r="ONH10" s="82"/>
      <c r="ONI10" s="5"/>
      <c r="ONL10" s="82"/>
      <c r="ONM10" s="5"/>
      <c r="ONP10" s="82"/>
      <c r="ONQ10" s="5"/>
      <c r="ONR10" s="81"/>
      <c r="ONS10" s="82"/>
      <c r="ONT10" s="5"/>
      <c r="ONW10" s="82"/>
      <c r="ONX10" s="5"/>
      <c r="OOA10" s="82"/>
      <c r="OOB10" s="5"/>
      <c r="OOC10" s="81"/>
      <c r="OOD10" s="82"/>
      <c r="OOE10" s="5"/>
      <c r="OOH10" s="82"/>
      <c r="OOI10" s="5"/>
      <c r="OOL10" s="82"/>
      <c r="OOM10" s="5"/>
      <c r="OON10" s="81"/>
      <c r="OOO10" s="82"/>
      <c r="OOP10" s="5"/>
      <c r="OOS10" s="82"/>
      <c r="OOT10" s="5"/>
      <c r="OOW10" s="82"/>
      <c r="OOX10" s="5"/>
      <c r="OOY10" s="81"/>
      <c r="OOZ10" s="82"/>
      <c r="OPA10" s="5"/>
      <c r="OPD10" s="82"/>
      <c r="OPE10" s="5"/>
      <c r="OPH10" s="82"/>
      <c r="OPI10" s="5"/>
      <c r="OPJ10" s="81"/>
      <c r="OPK10" s="82"/>
      <c r="OPL10" s="5"/>
      <c r="OPO10" s="82"/>
      <c r="OPP10" s="5"/>
      <c r="OPS10" s="82"/>
      <c r="OPT10" s="5"/>
      <c r="OPU10" s="81"/>
      <c r="OPV10" s="82"/>
      <c r="OPW10" s="5"/>
      <c r="OPZ10" s="82"/>
      <c r="OQA10" s="5"/>
      <c r="OQD10" s="82"/>
      <c r="OQE10" s="5"/>
      <c r="OQF10" s="81"/>
      <c r="OQG10" s="82"/>
      <c r="OQH10" s="5"/>
      <c r="OQK10" s="82"/>
      <c r="OQL10" s="5"/>
      <c r="OQO10" s="82"/>
      <c r="OQP10" s="5"/>
      <c r="OQQ10" s="81"/>
      <c r="OQR10" s="82"/>
      <c r="OQS10" s="5"/>
      <c r="OQV10" s="82"/>
      <c r="OQW10" s="5"/>
      <c r="OQZ10" s="82"/>
      <c r="ORA10" s="5"/>
      <c r="ORB10" s="81"/>
      <c r="ORC10" s="82"/>
      <c r="ORD10" s="5"/>
      <c r="ORG10" s="82"/>
      <c r="ORH10" s="5"/>
      <c r="ORK10" s="82"/>
      <c r="ORL10" s="5"/>
      <c r="ORM10" s="81"/>
      <c r="ORN10" s="82"/>
      <c r="ORO10" s="5"/>
      <c r="ORR10" s="82"/>
      <c r="ORS10" s="5"/>
      <c r="ORV10" s="82"/>
      <c r="ORW10" s="5"/>
      <c r="ORX10" s="81"/>
      <c r="ORY10" s="82"/>
      <c r="ORZ10" s="5"/>
      <c r="OSC10" s="82"/>
      <c r="OSD10" s="5"/>
      <c r="OSG10" s="82"/>
      <c r="OSH10" s="5"/>
      <c r="OSI10" s="81"/>
      <c r="OSJ10" s="82"/>
      <c r="OSK10" s="5"/>
      <c r="OSN10" s="82"/>
      <c r="OSO10" s="5"/>
      <c r="OSR10" s="82"/>
      <c r="OSS10" s="5"/>
      <c r="OST10" s="81"/>
      <c r="OSU10" s="82"/>
      <c r="OSV10" s="5"/>
      <c r="OSY10" s="82"/>
      <c r="OSZ10" s="5"/>
      <c r="OTC10" s="82"/>
      <c r="OTD10" s="5"/>
      <c r="OTE10" s="81"/>
      <c r="OTF10" s="82"/>
      <c r="OTG10" s="5"/>
      <c r="OTJ10" s="82"/>
      <c r="OTK10" s="5"/>
      <c r="OTN10" s="82"/>
      <c r="OTO10" s="5"/>
      <c r="OTP10" s="81"/>
      <c r="OTQ10" s="82"/>
      <c r="OTR10" s="5"/>
      <c r="OTU10" s="82"/>
      <c r="OTV10" s="5"/>
      <c r="OTY10" s="82"/>
      <c r="OTZ10" s="5"/>
      <c r="OUA10" s="81"/>
      <c r="OUB10" s="82"/>
      <c r="OUC10" s="5"/>
      <c r="OUF10" s="82"/>
      <c r="OUG10" s="5"/>
      <c r="OUJ10" s="82"/>
      <c r="OUK10" s="5"/>
      <c r="OUL10" s="81"/>
      <c r="OUM10" s="82"/>
      <c r="OUN10" s="5"/>
      <c r="OUQ10" s="82"/>
      <c r="OUR10" s="5"/>
      <c r="OUU10" s="82"/>
      <c r="OUV10" s="5"/>
      <c r="OUW10" s="81"/>
      <c r="OUX10" s="82"/>
      <c r="OUY10" s="5"/>
      <c r="OVB10" s="82"/>
      <c r="OVC10" s="5"/>
      <c r="OVF10" s="82"/>
      <c r="OVG10" s="5"/>
      <c r="OVH10" s="81"/>
      <c r="OVI10" s="82"/>
      <c r="OVJ10" s="5"/>
      <c r="OVM10" s="82"/>
      <c r="OVN10" s="5"/>
      <c r="OVQ10" s="82"/>
      <c r="OVR10" s="5"/>
      <c r="OVS10" s="81"/>
      <c r="OVT10" s="82"/>
      <c r="OVU10" s="5"/>
      <c r="OVX10" s="82"/>
      <c r="OVY10" s="5"/>
      <c r="OWB10" s="82"/>
      <c r="OWC10" s="5"/>
      <c r="OWD10" s="81"/>
      <c r="OWE10" s="82"/>
      <c r="OWF10" s="5"/>
      <c r="OWI10" s="82"/>
      <c r="OWJ10" s="5"/>
      <c r="OWM10" s="82"/>
      <c r="OWN10" s="5"/>
      <c r="OWO10" s="81"/>
      <c r="OWP10" s="82"/>
      <c r="OWQ10" s="5"/>
      <c r="OWT10" s="82"/>
      <c r="OWU10" s="5"/>
      <c r="OWX10" s="82"/>
      <c r="OWY10" s="5"/>
      <c r="OWZ10" s="81"/>
      <c r="OXA10" s="82"/>
      <c r="OXB10" s="5"/>
      <c r="OXE10" s="82"/>
      <c r="OXF10" s="5"/>
      <c r="OXI10" s="82"/>
      <c r="OXJ10" s="5"/>
      <c r="OXK10" s="81"/>
      <c r="OXL10" s="82"/>
      <c r="OXM10" s="5"/>
      <c r="OXP10" s="82"/>
      <c r="OXQ10" s="5"/>
      <c r="OXT10" s="82"/>
      <c r="OXU10" s="5"/>
      <c r="OXV10" s="81"/>
      <c r="OXW10" s="82"/>
      <c r="OXX10" s="5"/>
      <c r="OYA10" s="82"/>
      <c r="OYB10" s="5"/>
      <c r="OYE10" s="82"/>
      <c r="OYF10" s="5"/>
      <c r="OYG10" s="81"/>
      <c r="OYH10" s="82"/>
      <c r="OYI10" s="5"/>
      <c r="OYL10" s="82"/>
      <c r="OYM10" s="5"/>
      <c r="OYP10" s="82"/>
      <c r="OYQ10" s="5"/>
      <c r="OYR10" s="81"/>
      <c r="OYS10" s="82"/>
      <c r="OYT10" s="5"/>
      <c r="OYW10" s="82"/>
      <c r="OYX10" s="5"/>
      <c r="OZA10" s="82"/>
      <c r="OZB10" s="5"/>
      <c r="OZC10" s="81"/>
      <c r="OZD10" s="82"/>
      <c r="OZE10" s="5"/>
      <c r="OZH10" s="82"/>
      <c r="OZI10" s="5"/>
      <c r="OZL10" s="82"/>
      <c r="OZM10" s="5"/>
      <c r="OZN10" s="81"/>
      <c r="OZO10" s="82"/>
      <c r="OZP10" s="5"/>
      <c r="OZS10" s="82"/>
      <c r="OZT10" s="5"/>
      <c r="OZW10" s="82"/>
      <c r="OZX10" s="5"/>
      <c r="OZY10" s="81"/>
      <c r="OZZ10" s="82"/>
      <c r="PAA10" s="5"/>
      <c r="PAD10" s="82"/>
      <c r="PAE10" s="5"/>
      <c r="PAH10" s="82"/>
      <c r="PAI10" s="5"/>
      <c r="PAJ10" s="81"/>
      <c r="PAK10" s="82"/>
      <c r="PAL10" s="5"/>
      <c r="PAO10" s="82"/>
      <c r="PAP10" s="5"/>
      <c r="PAS10" s="82"/>
      <c r="PAT10" s="5"/>
      <c r="PAU10" s="81"/>
      <c r="PAV10" s="82"/>
      <c r="PAW10" s="5"/>
      <c r="PAZ10" s="82"/>
      <c r="PBA10" s="5"/>
      <c r="PBD10" s="82"/>
      <c r="PBE10" s="5"/>
      <c r="PBF10" s="81"/>
      <c r="PBG10" s="82"/>
      <c r="PBH10" s="5"/>
      <c r="PBK10" s="82"/>
      <c r="PBL10" s="5"/>
      <c r="PBO10" s="82"/>
      <c r="PBP10" s="5"/>
      <c r="PBQ10" s="81"/>
      <c r="PBR10" s="82"/>
      <c r="PBS10" s="5"/>
      <c r="PBV10" s="82"/>
      <c r="PBW10" s="5"/>
      <c r="PBZ10" s="82"/>
      <c r="PCA10" s="5"/>
      <c r="PCB10" s="81"/>
      <c r="PCC10" s="82"/>
      <c r="PCD10" s="5"/>
      <c r="PCG10" s="82"/>
      <c r="PCH10" s="5"/>
      <c r="PCK10" s="82"/>
      <c r="PCL10" s="5"/>
      <c r="PCM10" s="81"/>
      <c r="PCN10" s="82"/>
      <c r="PCO10" s="5"/>
      <c r="PCR10" s="82"/>
      <c r="PCS10" s="5"/>
      <c r="PCV10" s="82"/>
      <c r="PCW10" s="5"/>
      <c r="PCX10" s="81"/>
      <c r="PCY10" s="82"/>
      <c r="PCZ10" s="5"/>
      <c r="PDC10" s="82"/>
      <c r="PDD10" s="5"/>
      <c r="PDG10" s="82"/>
      <c r="PDH10" s="5"/>
      <c r="PDI10" s="81"/>
      <c r="PDJ10" s="82"/>
      <c r="PDK10" s="5"/>
      <c r="PDN10" s="82"/>
      <c r="PDO10" s="5"/>
      <c r="PDR10" s="82"/>
      <c r="PDS10" s="5"/>
      <c r="PDT10" s="81"/>
      <c r="PDU10" s="82"/>
      <c r="PDV10" s="5"/>
      <c r="PDY10" s="82"/>
      <c r="PDZ10" s="5"/>
      <c r="PEC10" s="82"/>
      <c r="PED10" s="5"/>
      <c r="PEE10" s="81"/>
      <c r="PEF10" s="82"/>
      <c r="PEG10" s="5"/>
      <c r="PEJ10" s="82"/>
      <c r="PEK10" s="5"/>
      <c r="PEN10" s="82"/>
      <c r="PEO10" s="5"/>
      <c r="PEP10" s="81"/>
      <c r="PEQ10" s="82"/>
      <c r="PER10" s="5"/>
      <c r="PEU10" s="82"/>
      <c r="PEV10" s="5"/>
      <c r="PEY10" s="82"/>
      <c r="PEZ10" s="5"/>
      <c r="PFA10" s="81"/>
      <c r="PFB10" s="82"/>
      <c r="PFC10" s="5"/>
      <c r="PFF10" s="82"/>
      <c r="PFG10" s="5"/>
      <c r="PFJ10" s="82"/>
      <c r="PFK10" s="5"/>
      <c r="PFL10" s="81"/>
      <c r="PFM10" s="82"/>
      <c r="PFN10" s="5"/>
      <c r="PFQ10" s="82"/>
      <c r="PFR10" s="5"/>
      <c r="PFU10" s="82"/>
      <c r="PFV10" s="5"/>
      <c r="PFW10" s="81"/>
      <c r="PFX10" s="82"/>
      <c r="PFY10" s="5"/>
      <c r="PGB10" s="82"/>
      <c r="PGC10" s="5"/>
      <c r="PGF10" s="82"/>
      <c r="PGG10" s="5"/>
      <c r="PGH10" s="81"/>
      <c r="PGI10" s="82"/>
      <c r="PGJ10" s="5"/>
      <c r="PGM10" s="82"/>
      <c r="PGN10" s="5"/>
      <c r="PGQ10" s="82"/>
      <c r="PGR10" s="5"/>
      <c r="PGS10" s="81"/>
      <c r="PGT10" s="82"/>
      <c r="PGU10" s="5"/>
      <c r="PGX10" s="82"/>
      <c r="PGY10" s="5"/>
      <c r="PHB10" s="82"/>
      <c r="PHC10" s="5"/>
      <c r="PHD10" s="81"/>
      <c r="PHE10" s="82"/>
      <c r="PHF10" s="5"/>
      <c r="PHI10" s="82"/>
      <c r="PHJ10" s="5"/>
      <c r="PHM10" s="82"/>
      <c r="PHN10" s="5"/>
      <c r="PHO10" s="81"/>
      <c r="PHP10" s="82"/>
      <c r="PHQ10" s="5"/>
      <c r="PHT10" s="82"/>
      <c r="PHU10" s="5"/>
      <c r="PHX10" s="82"/>
      <c r="PHY10" s="5"/>
      <c r="PHZ10" s="81"/>
      <c r="PIA10" s="82"/>
      <c r="PIB10" s="5"/>
      <c r="PIE10" s="82"/>
      <c r="PIF10" s="5"/>
      <c r="PII10" s="82"/>
      <c r="PIJ10" s="5"/>
      <c r="PIK10" s="81"/>
      <c r="PIL10" s="82"/>
      <c r="PIM10" s="5"/>
      <c r="PIP10" s="82"/>
      <c r="PIQ10" s="5"/>
      <c r="PIT10" s="82"/>
      <c r="PIU10" s="5"/>
      <c r="PIV10" s="81"/>
      <c r="PIW10" s="82"/>
      <c r="PIX10" s="5"/>
      <c r="PJA10" s="82"/>
      <c r="PJB10" s="5"/>
      <c r="PJE10" s="82"/>
      <c r="PJF10" s="5"/>
      <c r="PJG10" s="81"/>
      <c r="PJH10" s="82"/>
      <c r="PJI10" s="5"/>
      <c r="PJL10" s="82"/>
      <c r="PJM10" s="5"/>
      <c r="PJP10" s="82"/>
      <c r="PJQ10" s="5"/>
      <c r="PJR10" s="81"/>
      <c r="PJS10" s="82"/>
      <c r="PJT10" s="5"/>
      <c r="PJW10" s="82"/>
      <c r="PJX10" s="5"/>
      <c r="PKA10" s="82"/>
      <c r="PKB10" s="5"/>
      <c r="PKC10" s="81"/>
      <c r="PKD10" s="82"/>
      <c r="PKE10" s="5"/>
      <c r="PKH10" s="82"/>
      <c r="PKI10" s="5"/>
      <c r="PKL10" s="82"/>
      <c r="PKM10" s="5"/>
      <c r="PKN10" s="81"/>
      <c r="PKO10" s="82"/>
      <c r="PKP10" s="5"/>
      <c r="PKS10" s="82"/>
      <c r="PKT10" s="5"/>
      <c r="PKW10" s="82"/>
      <c r="PKX10" s="5"/>
      <c r="PKY10" s="81"/>
      <c r="PKZ10" s="82"/>
      <c r="PLA10" s="5"/>
      <c r="PLD10" s="82"/>
      <c r="PLE10" s="5"/>
      <c r="PLH10" s="82"/>
      <c r="PLI10" s="5"/>
      <c r="PLJ10" s="81"/>
      <c r="PLK10" s="82"/>
      <c r="PLL10" s="5"/>
      <c r="PLO10" s="82"/>
      <c r="PLP10" s="5"/>
      <c r="PLS10" s="82"/>
      <c r="PLT10" s="5"/>
      <c r="PLU10" s="81"/>
      <c r="PLV10" s="82"/>
      <c r="PLW10" s="5"/>
      <c r="PLZ10" s="82"/>
      <c r="PMA10" s="5"/>
      <c r="PMD10" s="82"/>
      <c r="PME10" s="5"/>
      <c r="PMF10" s="81"/>
      <c r="PMG10" s="82"/>
      <c r="PMH10" s="5"/>
      <c r="PMK10" s="82"/>
      <c r="PML10" s="5"/>
      <c r="PMO10" s="82"/>
      <c r="PMP10" s="5"/>
      <c r="PMQ10" s="81"/>
      <c r="PMR10" s="82"/>
      <c r="PMS10" s="5"/>
      <c r="PMV10" s="82"/>
      <c r="PMW10" s="5"/>
      <c r="PMZ10" s="82"/>
      <c r="PNA10" s="5"/>
      <c r="PNB10" s="81"/>
      <c r="PNC10" s="82"/>
      <c r="PND10" s="5"/>
      <c r="PNG10" s="82"/>
      <c r="PNH10" s="5"/>
      <c r="PNK10" s="82"/>
      <c r="PNL10" s="5"/>
      <c r="PNM10" s="81"/>
      <c r="PNN10" s="82"/>
      <c r="PNO10" s="5"/>
      <c r="PNR10" s="82"/>
      <c r="PNS10" s="5"/>
      <c r="PNV10" s="82"/>
      <c r="PNW10" s="5"/>
      <c r="PNX10" s="81"/>
      <c r="PNY10" s="82"/>
      <c r="PNZ10" s="5"/>
      <c r="POC10" s="82"/>
      <c r="POD10" s="5"/>
      <c r="POG10" s="82"/>
      <c r="POH10" s="5"/>
      <c r="POI10" s="81"/>
      <c r="POJ10" s="82"/>
      <c r="POK10" s="5"/>
      <c r="PON10" s="82"/>
      <c r="POO10" s="5"/>
      <c r="POR10" s="82"/>
      <c r="POS10" s="5"/>
      <c r="POT10" s="81"/>
      <c r="POU10" s="82"/>
      <c r="POV10" s="5"/>
      <c r="POY10" s="82"/>
      <c r="POZ10" s="5"/>
      <c r="PPC10" s="82"/>
      <c r="PPD10" s="5"/>
      <c r="PPE10" s="81"/>
      <c r="PPF10" s="82"/>
      <c r="PPG10" s="5"/>
      <c r="PPJ10" s="82"/>
      <c r="PPK10" s="5"/>
      <c r="PPN10" s="82"/>
      <c r="PPO10" s="5"/>
      <c r="PPP10" s="81"/>
      <c r="PPQ10" s="82"/>
      <c r="PPR10" s="5"/>
      <c r="PPU10" s="82"/>
      <c r="PPV10" s="5"/>
      <c r="PPY10" s="82"/>
      <c r="PPZ10" s="5"/>
      <c r="PQA10" s="81"/>
      <c r="PQB10" s="82"/>
      <c r="PQC10" s="5"/>
      <c r="PQF10" s="82"/>
      <c r="PQG10" s="5"/>
      <c r="PQJ10" s="82"/>
      <c r="PQK10" s="5"/>
      <c r="PQL10" s="81"/>
      <c r="PQM10" s="82"/>
      <c r="PQN10" s="5"/>
      <c r="PQQ10" s="82"/>
      <c r="PQR10" s="5"/>
      <c r="PQU10" s="82"/>
      <c r="PQV10" s="5"/>
      <c r="PQW10" s="81"/>
      <c r="PQX10" s="82"/>
      <c r="PQY10" s="5"/>
      <c r="PRB10" s="82"/>
      <c r="PRC10" s="5"/>
      <c r="PRF10" s="82"/>
      <c r="PRG10" s="5"/>
      <c r="PRH10" s="81"/>
      <c r="PRI10" s="82"/>
      <c r="PRJ10" s="5"/>
      <c r="PRM10" s="82"/>
      <c r="PRN10" s="5"/>
      <c r="PRQ10" s="82"/>
      <c r="PRR10" s="5"/>
      <c r="PRS10" s="81"/>
      <c r="PRT10" s="82"/>
      <c r="PRU10" s="5"/>
      <c r="PRX10" s="82"/>
      <c r="PRY10" s="5"/>
      <c r="PSB10" s="82"/>
      <c r="PSC10" s="5"/>
      <c r="PSD10" s="81"/>
      <c r="PSE10" s="82"/>
      <c r="PSF10" s="5"/>
      <c r="PSI10" s="82"/>
      <c r="PSJ10" s="5"/>
      <c r="PSM10" s="82"/>
      <c r="PSN10" s="5"/>
      <c r="PSO10" s="81"/>
      <c r="PSP10" s="82"/>
      <c r="PSQ10" s="5"/>
      <c r="PST10" s="82"/>
      <c r="PSU10" s="5"/>
      <c r="PSX10" s="82"/>
      <c r="PSY10" s="5"/>
      <c r="PSZ10" s="81"/>
      <c r="PTA10" s="82"/>
      <c r="PTB10" s="5"/>
      <c r="PTE10" s="82"/>
      <c r="PTF10" s="5"/>
      <c r="PTI10" s="82"/>
      <c r="PTJ10" s="5"/>
      <c r="PTK10" s="81"/>
      <c r="PTL10" s="82"/>
      <c r="PTM10" s="5"/>
      <c r="PTP10" s="82"/>
      <c r="PTQ10" s="5"/>
      <c r="PTT10" s="82"/>
      <c r="PTU10" s="5"/>
      <c r="PTV10" s="81"/>
      <c r="PTW10" s="82"/>
      <c r="PTX10" s="5"/>
      <c r="PUA10" s="82"/>
      <c r="PUB10" s="5"/>
      <c r="PUE10" s="82"/>
      <c r="PUF10" s="5"/>
      <c r="PUG10" s="81"/>
      <c r="PUH10" s="82"/>
      <c r="PUI10" s="5"/>
      <c r="PUL10" s="82"/>
      <c r="PUM10" s="5"/>
      <c r="PUP10" s="82"/>
      <c r="PUQ10" s="5"/>
      <c r="PUR10" s="81"/>
      <c r="PUS10" s="82"/>
      <c r="PUT10" s="5"/>
      <c r="PUW10" s="82"/>
      <c r="PUX10" s="5"/>
      <c r="PVA10" s="82"/>
      <c r="PVB10" s="5"/>
      <c r="PVC10" s="81"/>
      <c r="PVD10" s="82"/>
      <c r="PVE10" s="5"/>
      <c r="PVH10" s="82"/>
      <c r="PVI10" s="5"/>
      <c r="PVL10" s="82"/>
      <c r="PVM10" s="5"/>
      <c r="PVN10" s="81"/>
      <c r="PVO10" s="82"/>
      <c r="PVP10" s="5"/>
      <c r="PVS10" s="82"/>
      <c r="PVT10" s="5"/>
      <c r="PVW10" s="82"/>
      <c r="PVX10" s="5"/>
      <c r="PVY10" s="81"/>
      <c r="PVZ10" s="82"/>
      <c r="PWA10" s="5"/>
      <c r="PWD10" s="82"/>
      <c r="PWE10" s="5"/>
      <c r="PWH10" s="82"/>
      <c r="PWI10" s="5"/>
      <c r="PWJ10" s="81"/>
      <c r="PWK10" s="82"/>
      <c r="PWL10" s="5"/>
      <c r="PWO10" s="82"/>
      <c r="PWP10" s="5"/>
      <c r="PWS10" s="82"/>
      <c r="PWT10" s="5"/>
      <c r="PWU10" s="81"/>
      <c r="PWV10" s="82"/>
      <c r="PWW10" s="5"/>
      <c r="PWZ10" s="82"/>
      <c r="PXA10" s="5"/>
      <c r="PXD10" s="82"/>
      <c r="PXE10" s="5"/>
      <c r="PXF10" s="81"/>
      <c r="PXG10" s="82"/>
      <c r="PXH10" s="5"/>
      <c r="PXK10" s="82"/>
      <c r="PXL10" s="5"/>
      <c r="PXO10" s="82"/>
      <c r="PXP10" s="5"/>
      <c r="PXQ10" s="81"/>
      <c r="PXR10" s="82"/>
      <c r="PXS10" s="5"/>
      <c r="PXV10" s="82"/>
      <c r="PXW10" s="5"/>
      <c r="PXZ10" s="82"/>
      <c r="PYA10" s="5"/>
      <c r="PYB10" s="81"/>
      <c r="PYC10" s="82"/>
      <c r="PYD10" s="5"/>
      <c r="PYG10" s="82"/>
      <c r="PYH10" s="5"/>
      <c r="PYK10" s="82"/>
      <c r="PYL10" s="5"/>
      <c r="PYM10" s="81"/>
      <c r="PYN10" s="82"/>
      <c r="PYO10" s="5"/>
      <c r="PYR10" s="82"/>
      <c r="PYS10" s="5"/>
      <c r="PYV10" s="82"/>
      <c r="PYW10" s="5"/>
      <c r="PYX10" s="81"/>
      <c r="PYY10" s="82"/>
      <c r="PYZ10" s="5"/>
      <c r="PZC10" s="82"/>
      <c r="PZD10" s="5"/>
      <c r="PZG10" s="82"/>
      <c r="PZH10" s="5"/>
      <c r="PZI10" s="81"/>
      <c r="PZJ10" s="82"/>
      <c r="PZK10" s="5"/>
      <c r="PZN10" s="82"/>
      <c r="PZO10" s="5"/>
      <c r="PZR10" s="82"/>
      <c r="PZS10" s="5"/>
      <c r="PZT10" s="81"/>
      <c r="PZU10" s="82"/>
      <c r="PZV10" s="5"/>
      <c r="PZY10" s="82"/>
      <c r="PZZ10" s="5"/>
      <c r="QAC10" s="82"/>
      <c r="QAD10" s="5"/>
      <c r="QAE10" s="81"/>
      <c r="QAF10" s="82"/>
      <c r="QAG10" s="5"/>
      <c r="QAJ10" s="82"/>
      <c r="QAK10" s="5"/>
      <c r="QAN10" s="82"/>
      <c r="QAO10" s="5"/>
      <c r="QAP10" s="81"/>
      <c r="QAQ10" s="82"/>
      <c r="QAR10" s="5"/>
      <c r="QAU10" s="82"/>
      <c r="QAV10" s="5"/>
      <c r="QAY10" s="82"/>
      <c r="QAZ10" s="5"/>
      <c r="QBA10" s="81"/>
      <c r="QBB10" s="82"/>
      <c r="QBC10" s="5"/>
      <c r="QBF10" s="82"/>
      <c r="QBG10" s="5"/>
      <c r="QBJ10" s="82"/>
      <c r="QBK10" s="5"/>
      <c r="QBL10" s="81"/>
      <c r="QBM10" s="82"/>
      <c r="QBN10" s="5"/>
      <c r="QBQ10" s="82"/>
      <c r="QBR10" s="5"/>
      <c r="QBU10" s="82"/>
      <c r="QBV10" s="5"/>
      <c r="QBW10" s="81"/>
      <c r="QBX10" s="82"/>
      <c r="QBY10" s="5"/>
      <c r="QCB10" s="82"/>
      <c r="QCC10" s="5"/>
      <c r="QCF10" s="82"/>
      <c r="QCG10" s="5"/>
      <c r="QCH10" s="81"/>
      <c r="QCI10" s="82"/>
      <c r="QCJ10" s="5"/>
      <c r="QCM10" s="82"/>
      <c r="QCN10" s="5"/>
      <c r="QCQ10" s="82"/>
      <c r="QCR10" s="5"/>
      <c r="QCS10" s="81"/>
      <c r="QCT10" s="82"/>
      <c r="QCU10" s="5"/>
      <c r="QCX10" s="82"/>
      <c r="QCY10" s="5"/>
      <c r="QDB10" s="82"/>
      <c r="QDC10" s="5"/>
      <c r="QDD10" s="81"/>
      <c r="QDE10" s="82"/>
      <c r="QDF10" s="5"/>
      <c r="QDI10" s="82"/>
      <c r="QDJ10" s="5"/>
      <c r="QDM10" s="82"/>
      <c r="QDN10" s="5"/>
      <c r="QDO10" s="81"/>
      <c r="QDP10" s="82"/>
      <c r="QDQ10" s="5"/>
      <c r="QDT10" s="82"/>
      <c r="QDU10" s="5"/>
      <c r="QDX10" s="82"/>
      <c r="QDY10" s="5"/>
      <c r="QDZ10" s="81"/>
      <c r="QEA10" s="82"/>
      <c r="QEB10" s="5"/>
      <c r="QEE10" s="82"/>
      <c r="QEF10" s="5"/>
      <c r="QEI10" s="82"/>
      <c r="QEJ10" s="5"/>
      <c r="QEK10" s="81"/>
      <c r="QEL10" s="82"/>
      <c r="QEM10" s="5"/>
      <c r="QEP10" s="82"/>
      <c r="QEQ10" s="5"/>
      <c r="QET10" s="82"/>
      <c r="QEU10" s="5"/>
      <c r="QEV10" s="81"/>
      <c r="QEW10" s="82"/>
      <c r="QEX10" s="5"/>
      <c r="QFA10" s="82"/>
      <c r="QFB10" s="5"/>
      <c r="QFE10" s="82"/>
      <c r="QFF10" s="5"/>
      <c r="QFG10" s="81"/>
      <c r="QFH10" s="82"/>
      <c r="QFI10" s="5"/>
      <c r="QFL10" s="82"/>
      <c r="QFM10" s="5"/>
      <c r="QFP10" s="82"/>
      <c r="QFQ10" s="5"/>
      <c r="QFR10" s="81"/>
      <c r="QFS10" s="82"/>
      <c r="QFT10" s="5"/>
      <c r="QFW10" s="82"/>
      <c r="QFX10" s="5"/>
      <c r="QGA10" s="82"/>
      <c r="QGB10" s="5"/>
      <c r="QGC10" s="81"/>
      <c r="QGD10" s="82"/>
      <c r="QGE10" s="5"/>
      <c r="QGH10" s="82"/>
      <c r="QGI10" s="5"/>
      <c r="QGL10" s="82"/>
      <c r="QGM10" s="5"/>
      <c r="QGN10" s="81"/>
      <c r="QGO10" s="82"/>
      <c r="QGP10" s="5"/>
      <c r="QGS10" s="82"/>
      <c r="QGT10" s="5"/>
      <c r="QGW10" s="82"/>
      <c r="QGX10" s="5"/>
      <c r="QGY10" s="81"/>
      <c r="QGZ10" s="82"/>
      <c r="QHA10" s="5"/>
      <c r="QHD10" s="82"/>
      <c r="QHE10" s="5"/>
      <c r="QHH10" s="82"/>
      <c r="QHI10" s="5"/>
      <c r="QHJ10" s="81"/>
      <c r="QHK10" s="82"/>
      <c r="QHL10" s="5"/>
      <c r="QHO10" s="82"/>
      <c r="QHP10" s="5"/>
      <c r="QHS10" s="82"/>
      <c r="QHT10" s="5"/>
      <c r="QHU10" s="81"/>
      <c r="QHV10" s="82"/>
      <c r="QHW10" s="5"/>
      <c r="QHZ10" s="82"/>
      <c r="QIA10" s="5"/>
      <c r="QID10" s="82"/>
      <c r="QIE10" s="5"/>
      <c r="QIF10" s="81"/>
      <c r="QIG10" s="82"/>
      <c r="QIH10" s="5"/>
      <c r="QIK10" s="82"/>
      <c r="QIL10" s="5"/>
      <c r="QIO10" s="82"/>
      <c r="QIP10" s="5"/>
      <c r="QIQ10" s="81"/>
      <c r="QIR10" s="82"/>
      <c r="QIS10" s="5"/>
      <c r="QIV10" s="82"/>
      <c r="QIW10" s="5"/>
      <c r="QIZ10" s="82"/>
      <c r="QJA10" s="5"/>
      <c r="QJB10" s="81"/>
      <c r="QJC10" s="82"/>
      <c r="QJD10" s="5"/>
      <c r="QJG10" s="82"/>
      <c r="QJH10" s="5"/>
      <c r="QJK10" s="82"/>
      <c r="QJL10" s="5"/>
      <c r="QJM10" s="81"/>
      <c r="QJN10" s="82"/>
      <c r="QJO10" s="5"/>
      <c r="QJR10" s="82"/>
      <c r="QJS10" s="5"/>
      <c r="QJV10" s="82"/>
      <c r="QJW10" s="5"/>
      <c r="QJX10" s="81"/>
      <c r="QJY10" s="82"/>
      <c r="QJZ10" s="5"/>
      <c r="QKC10" s="82"/>
      <c r="QKD10" s="5"/>
      <c r="QKG10" s="82"/>
      <c r="QKH10" s="5"/>
      <c r="QKI10" s="81"/>
      <c r="QKJ10" s="82"/>
      <c r="QKK10" s="5"/>
      <c r="QKN10" s="82"/>
      <c r="QKO10" s="5"/>
      <c r="QKR10" s="82"/>
      <c r="QKS10" s="5"/>
      <c r="QKT10" s="81"/>
      <c r="QKU10" s="82"/>
      <c r="QKV10" s="5"/>
      <c r="QKY10" s="82"/>
      <c r="QKZ10" s="5"/>
      <c r="QLC10" s="82"/>
      <c r="QLD10" s="5"/>
      <c r="QLE10" s="81"/>
      <c r="QLF10" s="82"/>
      <c r="QLG10" s="5"/>
      <c r="QLJ10" s="82"/>
      <c r="QLK10" s="5"/>
      <c r="QLN10" s="82"/>
      <c r="QLO10" s="5"/>
      <c r="QLP10" s="81"/>
      <c r="QLQ10" s="82"/>
      <c r="QLR10" s="5"/>
      <c r="QLU10" s="82"/>
      <c r="QLV10" s="5"/>
      <c r="QLY10" s="82"/>
      <c r="QLZ10" s="5"/>
      <c r="QMA10" s="81"/>
      <c r="QMB10" s="82"/>
      <c r="QMC10" s="5"/>
      <c r="QMF10" s="82"/>
      <c r="QMG10" s="5"/>
      <c r="QMJ10" s="82"/>
      <c r="QMK10" s="5"/>
      <c r="QML10" s="81"/>
      <c r="QMM10" s="82"/>
      <c r="QMN10" s="5"/>
      <c r="QMQ10" s="82"/>
      <c r="QMR10" s="5"/>
      <c r="QMU10" s="82"/>
      <c r="QMV10" s="5"/>
      <c r="QMW10" s="81"/>
      <c r="QMX10" s="82"/>
      <c r="QMY10" s="5"/>
      <c r="QNB10" s="82"/>
      <c r="QNC10" s="5"/>
      <c r="QNF10" s="82"/>
      <c r="QNG10" s="5"/>
      <c r="QNH10" s="81"/>
      <c r="QNI10" s="82"/>
      <c r="QNJ10" s="5"/>
      <c r="QNM10" s="82"/>
      <c r="QNN10" s="5"/>
      <c r="QNQ10" s="82"/>
      <c r="QNR10" s="5"/>
      <c r="QNS10" s="81"/>
      <c r="QNT10" s="82"/>
      <c r="QNU10" s="5"/>
      <c r="QNX10" s="82"/>
      <c r="QNY10" s="5"/>
      <c r="QOB10" s="82"/>
      <c r="QOC10" s="5"/>
      <c r="QOD10" s="81"/>
      <c r="QOE10" s="82"/>
      <c r="QOF10" s="5"/>
      <c r="QOI10" s="82"/>
      <c r="QOJ10" s="5"/>
      <c r="QOM10" s="82"/>
      <c r="QON10" s="5"/>
      <c r="QOO10" s="81"/>
      <c r="QOP10" s="82"/>
      <c r="QOQ10" s="5"/>
      <c r="QOT10" s="82"/>
      <c r="QOU10" s="5"/>
      <c r="QOX10" s="82"/>
      <c r="QOY10" s="5"/>
      <c r="QOZ10" s="81"/>
      <c r="QPA10" s="82"/>
      <c r="QPB10" s="5"/>
      <c r="QPE10" s="82"/>
      <c r="QPF10" s="5"/>
      <c r="QPI10" s="82"/>
      <c r="QPJ10" s="5"/>
      <c r="QPK10" s="81"/>
      <c r="QPL10" s="82"/>
      <c r="QPM10" s="5"/>
      <c r="QPP10" s="82"/>
      <c r="QPQ10" s="5"/>
      <c r="QPT10" s="82"/>
      <c r="QPU10" s="5"/>
      <c r="QPV10" s="81"/>
      <c r="QPW10" s="82"/>
      <c r="QPX10" s="5"/>
      <c r="QQA10" s="82"/>
      <c r="QQB10" s="5"/>
      <c r="QQE10" s="82"/>
      <c r="QQF10" s="5"/>
      <c r="QQG10" s="81"/>
      <c r="QQH10" s="82"/>
      <c r="QQI10" s="5"/>
      <c r="QQL10" s="82"/>
      <c r="QQM10" s="5"/>
      <c r="QQP10" s="82"/>
      <c r="QQQ10" s="5"/>
      <c r="QQR10" s="81"/>
      <c r="QQS10" s="82"/>
      <c r="QQT10" s="5"/>
      <c r="QQW10" s="82"/>
      <c r="QQX10" s="5"/>
      <c r="QRA10" s="82"/>
      <c r="QRB10" s="5"/>
      <c r="QRC10" s="81"/>
      <c r="QRD10" s="82"/>
      <c r="QRE10" s="5"/>
      <c r="QRH10" s="82"/>
      <c r="QRI10" s="5"/>
      <c r="QRL10" s="82"/>
      <c r="QRM10" s="5"/>
      <c r="QRN10" s="81"/>
      <c r="QRO10" s="82"/>
      <c r="QRP10" s="5"/>
      <c r="QRS10" s="82"/>
      <c r="QRT10" s="5"/>
      <c r="QRW10" s="82"/>
      <c r="QRX10" s="5"/>
      <c r="QRY10" s="81"/>
      <c r="QRZ10" s="82"/>
      <c r="QSA10" s="5"/>
      <c r="QSD10" s="82"/>
      <c r="QSE10" s="5"/>
      <c r="QSH10" s="82"/>
      <c r="QSI10" s="5"/>
      <c r="QSJ10" s="81"/>
      <c r="QSK10" s="82"/>
      <c r="QSL10" s="5"/>
      <c r="QSO10" s="82"/>
      <c r="QSP10" s="5"/>
      <c r="QSS10" s="82"/>
      <c r="QST10" s="5"/>
      <c r="QSU10" s="81"/>
      <c r="QSV10" s="82"/>
      <c r="QSW10" s="5"/>
      <c r="QSZ10" s="82"/>
      <c r="QTA10" s="5"/>
      <c r="QTD10" s="82"/>
      <c r="QTE10" s="5"/>
      <c r="QTF10" s="81"/>
      <c r="QTG10" s="82"/>
      <c r="QTH10" s="5"/>
      <c r="QTK10" s="82"/>
      <c r="QTL10" s="5"/>
      <c r="QTO10" s="82"/>
      <c r="QTP10" s="5"/>
      <c r="QTQ10" s="81"/>
      <c r="QTR10" s="82"/>
      <c r="QTS10" s="5"/>
      <c r="QTV10" s="82"/>
      <c r="QTW10" s="5"/>
      <c r="QTZ10" s="82"/>
      <c r="QUA10" s="5"/>
      <c r="QUB10" s="81"/>
      <c r="QUC10" s="82"/>
      <c r="QUD10" s="5"/>
      <c r="QUG10" s="82"/>
      <c r="QUH10" s="5"/>
      <c r="QUK10" s="82"/>
      <c r="QUL10" s="5"/>
      <c r="QUM10" s="81"/>
      <c r="QUN10" s="82"/>
      <c r="QUO10" s="5"/>
      <c r="QUR10" s="82"/>
      <c r="QUS10" s="5"/>
      <c r="QUV10" s="82"/>
      <c r="QUW10" s="5"/>
      <c r="QUX10" s="81"/>
      <c r="QUY10" s="82"/>
      <c r="QUZ10" s="5"/>
      <c r="QVC10" s="82"/>
      <c r="QVD10" s="5"/>
      <c r="QVG10" s="82"/>
      <c r="QVH10" s="5"/>
      <c r="QVI10" s="81"/>
      <c r="QVJ10" s="82"/>
      <c r="QVK10" s="5"/>
      <c r="QVN10" s="82"/>
      <c r="QVO10" s="5"/>
      <c r="QVR10" s="82"/>
      <c r="QVS10" s="5"/>
      <c r="QVT10" s="81"/>
      <c r="QVU10" s="82"/>
      <c r="QVV10" s="5"/>
      <c r="QVY10" s="82"/>
      <c r="QVZ10" s="5"/>
      <c r="QWC10" s="82"/>
      <c r="QWD10" s="5"/>
      <c r="QWE10" s="81"/>
      <c r="QWF10" s="82"/>
      <c r="QWG10" s="5"/>
      <c r="QWJ10" s="82"/>
      <c r="QWK10" s="5"/>
      <c r="QWN10" s="82"/>
      <c r="QWO10" s="5"/>
      <c r="QWP10" s="81"/>
      <c r="QWQ10" s="82"/>
      <c r="QWR10" s="5"/>
      <c r="QWU10" s="82"/>
      <c r="QWV10" s="5"/>
      <c r="QWY10" s="82"/>
      <c r="QWZ10" s="5"/>
      <c r="QXA10" s="81"/>
      <c r="QXB10" s="82"/>
      <c r="QXC10" s="5"/>
      <c r="QXF10" s="82"/>
      <c r="QXG10" s="5"/>
      <c r="QXJ10" s="82"/>
      <c r="QXK10" s="5"/>
      <c r="QXL10" s="81"/>
      <c r="QXM10" s="82"/>
      <c r="QXN10" s="5"/>
      <c r="QXQ10" s="82"/>
      <c r="QXR10" s="5"/>
      <c r="QXU10" s="82"/>
      <c r="QXV10" s="5"/>
      <c r="QXW10" s="81"/>
      <c r="QXX10" s="82"/>
      <c r="QXY10" s="5"/>
      <c r="QYB10" s="82"/>
      <c r="QYC10" s="5"/>
      <c r="QYF10" s="82"/>
      <c r="QYG10" s="5"/>
      <c r="QYH10" s="81"/>
      <c r="QYI10" s="82"/>
      <c r="QYJ10" s="5"/>
      <c r="QYM10" s="82"/>
      <c r="QYN10" s="5"/>
      <c r="QYQ10" s="82"/>
      <c r="QYR10" s="5"/>
      <c r="QYS10" s="81"/>
      <c r="QYT10" s="82"/>
      <c r="QYU10" s="5"/>
      <c r="QYX10" s="82"/>
      <c r="QYY10" s="5"/>
      <c r="QZB10" s="82"/>
      <c r="QZC10" s="5"/>
      <c r="QZD10" s="81"/>
      <c r="QZE10" s="82"/>
      <c r="QZF10" s="5"/>
      <c r="QZI10" s="82"/>
      <c r="QZJ10" s="5"/>
      <c r="QZM10" s="82"/>
      <c r="QZN10" s="5"/>
      <c r="QZO10" s="81"/>
      <c r="QZP10" s="82"/>
      <c r="QZQ10" s="5"/>
      <c r="QZT10" s="82"/>
      <c r="QZU10" s="5"/>
      <c r="QZX10" s="82"/>
      <c r="QZY10" s="5"/>
      <c r="QZZ10" s="81"/>
      <c r="RAA10" s="82"/>
      <c r="RAB10" s="5"/>
      <c r="RAE10" s="82"/>
      <c r="RAF10" s="5"/>
      <c r="RAI10" s="82"/>
      <c r="RAJ10" s="5"/>
      <c r="RAK10" s="81"/>
      <c r="RAL10" s="82"/>
      <c r="RAM10" s="5"/>
      <c r="RAP10" s="82"/>
      <c r="RAQ10" s="5"/>
      <c r="RAT10" s="82"/>
      <c r="RAU10" s="5"/>
      <c r="RAV10" s="81"/>
      <c r="RAW10" s="82"/>
      <c r="RAX10" s="5"/>
      <c r="RBA10" s="82"/>
      <c r="RBB10" s="5"/>
      <c r="RBE10" s="82"/>
      <c r="RBF10" s="5"/>
      <c r="RBG10" s="81"/>
      <c r="RBH10" s="82"/>
      <c r="RBI10" s="5"/>
      <c r="RBL10" s="82"/>
      <c r="RBM10" s="5"/>
      <c r="RBP10" s="82"/>
      <c r="RBQ10" s="5"/>
      <c r="RBR10" s="81"/>
      <c r="RBS10" s="82"/>
      <c r="RBT10" s="5"/>
      <c r="RBW10" s="82"/>
      <c r="RBX10" s="5"/>
      <c r="RCA10" s="82"/>
      <c r="RCB10" s="5"/>
      <c r="RCC10" s="81"/>
      <c r="RCD10" s="82"/>
      <c r="RCE10" s="5"/>
      <c r="RCH10" s="82"/>
      <c r="RCI10" s="5"/>
      <c r="RCL10" s="82"/>
      <c r="RCM10" s="5"/>
      <c r="RCN10" s="81"/>
      <c r="RCO10" s="82"/>
      <c r="RCP10" s="5"/>
      <c r="RCS10" s="82"/>
      <c r="RCT10" s="5"/>
      <c r="RCW10" s="82"/>
      <c r="RCX10" s="5"/>
      <c r="RCY10" s="81"/>
      <c r="RCZ10" s="82"/>
      <c r="RDA10" s="5"/>
      <c r="RDD10" s="82"/>
      <c r="RDE10" s="5"/>
      <c r="RDH10" s="82"/>
      <c r="RDI10" s="5"/>
      <c r="RDJ10" s="81"/>
      <c r="RDK10" s="82"/>
      <c r="RDL10" s="5"/>
      <c r="RDO10" s="82"/>
      <c r="RDP10" s="5"/>
      <c r="RDS10" s="82"/>
      <c r="RDT10" s="5"/>
      <c r="RDU10" s="81"/>
      <c r="RDV10" s="82"/>
      <c r="RDW10" s="5"/>
      <c r="RDZ10" s="82"/>
      <c r="REA10" s="5"/>
      <c r="RED10" s="82"/>
      <c r="REE10" s="5"/>
      <c r="REF10" s="81"/>
      <c r="REG10" s="82"/>
      <c r="REH10" s="5"/>
      <c r="REK10" s="82"/>
      <c r="REL10" s="5"/>
      <c r="REO10" s="82"/>
      <c r="REP10" s="5"/>
      <c r="REQ10" s="81"/>
      <c r="RER10" s="82"/>
      <c r="RES10" s="5"/>
      <c r="REV10" s="82"/>
      <c r="REW10" s="5"/>
      <c r="REZ10" s="82"/>
      <c r="RFA10" s="5"/>
      <c r="RFB10" s="81"/>
      <c r="RFC10" s="82"/>
      <c r="RFD10" s="5"/>
      <c r="RFG10" s="82"/>
      <c r="RFH10" s="5"/>
      <c r="RFK10" s="82"/>
      <c r="RFL10" s="5"/>
      <c r="RFM10" s="81"/>
      <c r="RFN10" s="82"/>
      <c r="RFO10" s="5"/>
      <c r="RFR10" s="82"/>
      <c r="RFS10" s="5"/>
      <c r="RFV10" s="82"/>
      <c r="RFW10" s="5"/>
      <c r="RFX10" s="81"/>
      <c r="RFY10" s="82"/>
      <c r="RFZ10" s="5"/>
      <c r="RGC10" s="82"/>
      <c r="RGD10" s="5"/>
      <c r="RGG10" s="82"/>
      <c r="RGH10" s="5"/>
      <c r="RGI10" s="81"/>
      <c r="RGJ10" s="82"/>
      <c r="RGK10" s="5"/>
      <c r="RGN10" s="82"/>
      <c r="RGO10" s="5"/>
      <c r="RGR10" s="82"/>
      <c r="RGS10" s="5"/>
      <c r="RGT10" s="81"/>
      <c r="RGU10" s="82"/>
      <c r="RGV10" s="5"/>
      <c r="RGY10" s="82"/>
      <c r="RGZ10" s="5"/>
      <c r="RHC10" s="82"/>
      <c r="RHD10" s="5"/>
      <c r="RHE10" s="81"/>
      <c r="RHF10" s="82"/>
      <c r="RHG10" s="5"/>
      <c r="RHJ10" s="82"/>
      <c r="RHK10" s="5"/>
      <c r="RHN10" s="82"/>
      <c r="RHO10" s="5"/>
      <c r="RHP10" s="81"/>
      <c r="RHQ10" s="82"/>
      <c r="RHR10" s="5"/>
      <c r="RHU10" s="82"/>
      <c r="RHV10" s="5"/>
      <c r="RHY10" s="82"/>
      <c r="RHZ10" s="5"/>
      <c r="RIA10" s="81"/>
      <c r="RIB10" s="82"/>
      <c r="RIC10" s="5"/>
      <c r="RIF10" s="82"/>
      <c r="RIG10" s="5"/>
      <c r="RIJ10" s="82"/>
      <c r="RIK10" s="5"/>
      <c r="RIL10" s="81"/>
      <c r="RIM10" s="82"/>
      <c r="RIN10" s="5"/>
      <c r="RIQ10" s="82"/>
      <c r="RIR10" s="5"/>
      <c r="RIU10" s="82"/>
      <c r="RIV10" s="5"/>
      <c r="RIW10" s="81"/>
      <c r="RIX10" s="82"/>
      <c r="RIY10" s="5"/>
      <c r="RJB10" s="82"/>
      <c r="RJC10" s="5"/>
      <c r="RJF10" s="82"/>
      <c r="RJG10" s="5"/>
      <c r="RJH10" s="81"/>
      <c r="RJI10" s="82"/>
      <c r="RJJ10" s="5"/>
      <c r="RJM10" s="82"/>
      <c r="RJN10" s="5"/>
      <c r="RJQ10" s="82"/>
      <c r="RJR10" s="5"/>
      <c r="RJS10" s="81"/>
      <c r="RJT10" s="82"/>
      <c r="RJU10" s="5"/>
      <c r="RJX10" s="82"/>
      <c r="RJY10" s="5"/>
      <c r="RKB10" s="82"/>
      <c r="RKC10" s="5"/>
      <c r="RKD10" s="81"/>
      <c r="RKE10" s="82"/>
      <c r="RKF10" s="5"/>
      <c r="RKI10" s="82"/>
      <c r="RKJ10" s="5"/>
      <c r="RKM10" s="82"/>
      <c r="RKN10" s="5"/>
      <c r="RKO10" s="81"/>
      <c r="RKP10" s="82"/>
      <c r="RKQ10" s="5"/>
      <c r="RKT10" s="82"/>
      <c r="RKU10" s="5"/>
      <c r="RKX10" s="82"/>
      <c r="RKY10" s="5"/>
      <c r="RKZ10" s="81"/>
      <c r="RLA10" s="82"/>
      <c r="RLB10" s="5"/>
      <c r="RLE10" s="82"/>
      <c r="RLF10" s="5"/>
      <c r="RLI10" s="82"/>
      <c r="RLJ10" s="5"/>
      <c r="RLK10" s="81"/>
      <c r="RLL10" s="82"/>
      <c r="RLM10" s="5"/>
      <c r="RLP10" s="82"/>
      <c r="RLQ10" s="5"/>
      <c r="RLT10" s="82"/>
      <c r="RLU10" s="5"/>
      <c r="RLV10" s="81"/>
      <c r="RLW10" s="82"/>
      <c r="RLX10" s="5"/>
      <c r="RMA10" s="82"/>
      <c r="RMB10" s="5"/>
      <c r="RME10" s="82"/>
      <c r="RMF10" s="5"/>
      <c r="RMG10" s="81"/>
      <c r="RMH10" s="82"/>
      <c r="RMI10" s="5"/>
      <c r="RML10" s="82"/>
      <c r="RMM10" s="5"/>
      <c r="RMP10" s="82"/>
      <c r="RMQ10" s="5"/>
      <c r="RMR10" s="81"/>
      <c r="RMS10" s="82"/>
      <c r="RMT10" s="5"/>
      <c r="RMW10" s="82"/>
      <c r="RMX10" s="5"/>
      <c r="RNA10" s="82"/>
      <c r="RNB10" s="5"/>
      <c r="RNC10" s="81"/>
      <c r="RND10" s="82"/>
      <c r="RNE10" s="5"/>
      <c r="RNH10" s="82"/>
      <c r="RNI10" s="5"/>
      <c r="RNL10" s="82"/>
      <c r="RNM10" s="5"/>
      <c r="RNN10" s="81"/>
      <c r="RNO10" s="82"/>
      <c r="RNP10" s="5"/>
      <c r="RNS10" s="82"/>
      <c r="RNT10" s="5"/>
      <c r="RNW10" s="82"/>
      <c r="RNX10" s="5"/>
      <c r="RNY10" s="81"/>
      <c r="RNZ10" s="82"/>
      <c r="ROA10" s="5"/>
      <c r="ROD10" s="82"/>
      <c r="ROE10" s="5"/>
      <c r="ROH10" s="82"/>
      <c r="ROI10" s="5"/>
      <c r="ROJ10" s="81"/>
      <c r="ROK10" s="82"/>
      <c r="ROL10" s="5"/>
      <c r="ROO10" s="82"/>
      <c r="ROP10" s="5"/>
      <c r="ROS10" s="82"/>
      <c r="ROT10" s="5"/>
      <c r="ROU10" s="81"/>
      <c r="ROV10" s="82"/>
      <c r="ROW10" s="5"/>
      <c r="ROZ10" s="82"/>
      <c r="RPA10" s="5"/>
      <c r="RPD10" s="82"/>
      <c r="RPE10" s="5"/>
      <c r="RPF10" s="81"/>
      <c r="RPG10" s="82"/>
      <c r="RPH10" s="5"/>
      <c r="RPK10" s="82"/>
      <c r="RPL10" s="5"/>
      <c r="RPO10" s="82"/>
      <c r="RPP10" s="5"/>
      <c r="RPQ10" s="81"/>
      <c r="RPR10" s="82"/>
      <c r="RPS10" s="5"/>
      <c r="RPV10" s="82"/>
      <c r="RPW10" s="5"/>
      <c r="RPZ10" s="82"/>
      <c r="RQA10" s="5"/>
      <c r="RQB10" s="81"/>
      <c r="RQC10" s="82"/>
      <c r="RQD10" s="5"/>
      <c r="RQG10" s="82"/>
      <c r="RQH10" s="5"/>
      <c r="RQK10" s="82"/>
      <c r="RQL10" s="5"/>
      <c r="RQM10" s="81"/>
      <c r="RQN10" s="82"/>
      <c r="RQO10" s="5"/>
      <c r="RQR10" s="82"/>
      <c r="RQS10" s="5"/>
      <c r="RQV10" s="82"/>
      <c r="RQW10" s="5"/>
      <c r="RQX10" s="81"/>
      <c r="RQY10" s="82"/>
      <c r="RQZ10" s="5"/>
      <c r="RRC10" s="82"/>
      <c r="RRD10" s="5"/>
      <c r="RRG10" s="82"/>
      <c r="RRH10" s="5"/>
      <c r="RRI10" s="81"/>
      <c r="RRJ10" s="82"/>
      <c r="RRK10" s="5"/>
      <c r="RRN10" s="82"/>
      <c r="RRO10" s="5"/>
      <c r="RRR10" s="82"/>
      <c r="RRS10" s="5"/>
      <c r="RRT10" s="81"/>
      <c r="RRU10" s="82"/>
      <c r="RRV10" s="5"/>
      <c r="RRY10" s="82"/>
      <c r="RRZ10" s="5"/>
      <c r="RSC10" s="82"/>
      <c r="RSD10" s="5"/>
      <c r="RSE10" s="81"/>
      <c r="RSF10" s="82"/>
      <c r="RSG10" s="5"/>
      <c r="RSJ10" s="82"/>
      <c r="RSK10" s="5"/>
      <c r="RSN10" s="82"/>
      <c r="RSO10" s="5"/>
      <c r="RSP10" s="81"/>
      <c r="RSQ10" s="82"/>
      <c r="RSR10" s="5"/>
      <c r="RSU10" s="82"/>
      <c r="RSV10" s="5"/>
      <c r="RSY10" s="82"/>
      <c r="RSZ10" s="5"/>
      <c r="RTA10" s="81"/>
      <c r="RTB10" s="82"/>
      <c r="RTC10" s="5"/>
      <c r="RTF10" s="82"/>
      <c r="RTG10" s="5"/>
      <c r="RTJ10" s="82"/>
      <c r="RTK10" s="5"/>
      <c r="RTL10" s="81"/>
      <c r="RTM10" s="82"/>
      <c r="RTN10" s="5"/>
      <c r="RTQ10" s="82"/>
      <c r="RTR10" s="5"/>
      <c r="RTU10" s="82"/>
      <c r="RTV10" s="5"/>
      <c r="RTW10" s="81"/>
      <c r="RTX10" s="82"/>
      <c r="RTY10" s="5"/>
      <c r="RUB10" s="82"/>
      <c r="RUC10" s="5"/>
      <c r="RUF10" s="82"/>
      <c r="RUG10" s="5"/>
      <c r="RUH10" s="81"/>
      <c r="RUI10" s="82"/>
      <c r="RUJ10" s="5"/>
      <c r="RUM10" s="82"/>
      <c r="RUN10" s="5"/>
      <c r="RUQ10" s="82"/>
      <c r="RUR10" s="5"/>
      <c r="RUS10" s="81"/>
      <c r="RUT10" s="82"/>
      <c r="RUU10" s="5"/>
      <c r="RUX10" s="82"/>
      <c r="RUY10" s="5"/>
      <c r="RVB10" s="82"/>
      <c r="RVC10" s="5"/>
      <c r="RVD10" s="81"/>
      <c r="RVE10" s="82"/>
      <c r="RVF10" s="5"/>
      <c r="RVI10" s="82"/>
      <c r="RVJ10" s="5"/>
      <c r="RVM10" s="82"/>
      <c r="RVN10" s="5"/>
      <c r="RVO10" s="81"/>
      <c r="RVP10" s="82"/>
      <c r="RVQ10" s="5"/>
      <c r="RVT10" s="82"/>
      <c r="RVU10" s="5"/>
      <c r="RVX10" s="82"/>
      <c r="RVY10" s="5"/>
      <c r="RVZ10" s="81"/>
      <c r="RWA10" s="82"/>
      <c r="RWB10" s="5"/>
      <c r="RWE10" s="82"/>
      <c r="RWF10" s="5"/>
      <c r="RWI10" s="82"/>
      <c r="RWJ10" s="5"/>
      <c r="RWK10" s="81"/>
      <c r="RWL10" s="82"/>
      <c r="RWM10" s="5"/>
      <c r="RWP10" s="82"/>
      <c r="RWQ10" s="5"/>
      <c r="RWT10" s="82"/>
      <c r="RWU10" s="5"/>
      <c r="RWV10" s="81"/>
      <c r="RWW10" s="82"/>
      <c r="RWX10" s="5"/>
      <c r="RXA10" s="82"/>
      <c r="RXB10" s="5"/>
      <c r="RXE10" s="82"/>
      <c r="RXF10" s="5"/>
      <c r="RXG10" s="81"/>
      <c r="RXH10" s="82"/>
      <c r="RXI10" s="5"/>
      <c r="RXL10" s="82"/>
      <c r="RXM10" s="5"/>
      <c r="RXP10" s="82"/>
      <c r="RXQ10" s="5"/>
      <c r="RXR10" s="81"/>
      <c r="RXS10" s="82"/>
      <c r="RXT10" s="5"/>
      <c r="RXW10" s="82"/>
      <c r="RXX10" s="5"/>
      <c r="RYA10" s="82"/>
      <c r="RYB10" s="5"/>
      <c r="RYC10" s="81"/>
      <c r="RYD10" s="82"/>
      <c r="RYE10" s="5"/>
      <c r="RYH10" s="82"/>
      <c r="RYI10" s="5"/>
      <c r="RYL10" s="82"/>
      <c r="RYM10" s="5"/>
      <c r="RYN10" s="81"/>
      <c r="RYO10" s="82"/>
      <c r="RYP10" s="5"/>
      <c r="RYS10" s="82"/>
      <c r="RYT10" s="5"/>
      <c r="RYW10" s="82"/>
      <c r="RYX10" s="5"/>
      <c r="RYY10" s="81"/>
      <c r="RYZ10" s="82"/>
      <c r="RZA10" s="5"/>
      <c r="RZD10" s="82"/>
      <c r="RZE10" s="5"/>
      <c r="RZH10" s="82"/>
      <c r="RZI10" s="5"/>
      <c r="RZJ10" s="81"/>
      <c r="RZK10" s="82"/>
      <c r="RZL10" s="5"/>
      <c r="RZO10" s="82"/>
      <c r="RZP10" s="5"/>
      <c r="RZS10" s="82"/>
      <c r="RZT10" s="5"/>
      <c r="RZU10" s="81"/>
      <c r="RZV10" s="82"/>
      <c r="RZW10" s="5"/>
      <c r="RZZ10" s="82"/>
      <c r="SAA10" s="5"/>
      <c r="SAD10" s="82"/>
      <c r="SAE10" s="5"/>
      <c r="SAF10" s="81"/>
      <c r="SAG10" s="82"/>
      <c r="SAH10" s="5"/>
      <c r="SAK10" s="82"/>
      <c r="SAL10" s="5"/>
      <c r="SAO10" s="82"/>
      <c r="SAP10" s="5"/>
      <c r="SAQ10" s="81"/>
      <c r="SAR10" s="82"/>
      <c r="SAS10" s="5"/>
      <c r="SAV10" s="82"/>
      <c r="SAW10" s="5"/>
      <c r="SAZ10" s="82"/>
      <c r="SBA10" s="5"/>
      <c r="SBB10" s="81"/>
      <c r="SBC10" s="82"/>
      <c r="SBD10" s="5"/>
      <c r="SBG10" s="82"/>
      <c r="SBH10" s="5"/>
      <c r="SBK10" s="82"/>
      <c r="SBL10" s="5"/>
      <c r="SBM10" s="81"/>
      <c r="SBN10" s="82"/>
      <c r="SBO10" s="5"/>
      <c r="SBR10" s="82"/>
      <c r="SBS10" s="5"/>
      <c r="SBV10" s="82"/>
      <c r="SBW10" s="5"/>
      <c r="SBX10" s="81"/>
      <c r="SBY10" s="82"/>
      <c r="SBZ10" s="5"/>
      <c r="SCC10" s="82"/>
      <c r="SCD10" s="5"/>
      <c r="SCG10" s="82"/>
      <c r="SCH10" s="5"/>
      <c r="SCI10" s="81"/>
      <c r="SCJ10" s="82"/>
      <c r="SCK10" s="5"/>
      <c r="SCN10" s="82"/>
      <c r="SCO10" s="5"/>
      <c r="SCR10" s="82"/>
      <c r="SCS10" s="5"/>
      <c r="SCT10" s="81"/>
      <c r="SCU10" s="82"/>
      <c r="SCV10" s="5"/>
      <c r="SCY10" s="82"/>
      <c r="SCZ10" s="5"/>
      <c r="SDC10" s="82"/>
      <c r="SDD10" s="5"/>
      <c r="SDE10" s="81"/>
      <c r="SDF10" s="82"/>
      <c r="SDG10" s="5"/>
      <c r="SDJ10" s="82"/>
      <c r="SDK10" s="5"/>
      <c r="SDN10" s="82"/>
      <c r="SDO10" s="5"/>
      <c r="SDP10" s="81"/>
      <c r="SDQ10" s="82"/>
      <c r="SDR10" s="5"/>
      <c r="SDU10" s="82"/>
      <c r="SDV10" s="5"/>
      <c r="SDY10" s="82"/>
      <c r="SDZ10" s="5"/>
      <c r="SEA10" s="81"/>
      <c r="SEB10" s="82"/>
      <c r="SEC10" s="5"/>
      <c r="SEF10" s="82"/>
      <c r="SEG10" s="5"/>
      <c r="SEJ10" s="82"/>
      <c r="SEK10" s="5"/>
      <c r="SEL10" s="81"/>
      <c r="SEM10" s="82"/>
      <c r="SEN10" s="5"/>
      <c r="SEQ10" s="82"/>
      <c r="SER10" s="5"/>
      <c r="SEU10" s="82"/>
      <c r="SEV10" s="5"/>
      <c r="SEW10" s="81"/>
      <c r="SEX10" s="82"/>
      <c r="SEY10" s="5"/>
      <c r="SFB10" s="82"/>
      <c r="SFC10" s="5"/>
      <c r="SFF10" s="82"/>
      <c r="SFG10" s="5"/>
      <c r="SFH10" s="81"/>
      <c r="SFI10" s="82"/>
      <c r="SFJ10" s="5"/>
      <c r="SFM10" s="82"/>
      <c r="SFN10" s="5"/>
      <c r="SFQ10" s="82"/>
      <c r="SFR10" s="5"/>
      <c r="SFS10" s="81"/>
      <c r="SFT10" s="82"/>
      <c r="SFU10" s="5"/>
      <c r="SFX10" s="82"/>
      <c r="SFY10" s="5"/>
      <c r="SGB10" s="82"/>
      <c r="SGC10" s="5"/>
      <c r="SGD10" s="81"/>
      <c r="SGE10" s="82"/>
      <c r="SGF10" s="5"/>
      <c r="SGI10" s="82"/>
      <c r="SGJ10" s="5"/>
      <c r="SGM10" s="82"/>
      <c r="SGN10" s="5"/>
      <c r="SGO10" s="81"/>
      <c r="SGP10" s="82"/>
      <c r="SGQ10" s="5"/>
      <c r="SGT10" s="82"/>
      <c r="SGU10" s="5"/>
      <c r="SGX10" s="82"/>
      <c r="SGY10" s="5"/>
      <c r="SGZ10" s="81"/>
      <c r="SHA10" s="82"/>
      <c r="SHB10" s="5"/>
      <c r="SHE10" s="82"/>
      <c r="SHF10" s="5"/>
      <c r="SHI10" s="82"/>
      <c r="SHJ10" s="5"/>
      <c r="SHK10" s="81"/>
      <c r="SHL10" s="82"/>
      <c r="SHM10" s="5"/>
      <c r="SHP10" s="82"/>
      <c r="SHQ10" s="5"/>
      <c r="SHT10" s="82"/>
      <c r="SHU10" s="5"/>
      <c r="SHV10" s="81"/>
      <c r="SHW10" s="82"/>
      <c r="SHX10" s="5"/>
      <c r="SIA10" s="82"/>
      <c r="SIB10" s="5"/>
      <c r="SIE10" s="82"/>
      <c r="SIF10" s="5"/>
      <c r="SIG10" s="81"/>
      <c r="SIH10" s="82"/>
      <c r="SII10" s="5"/>
      <c r="SIL10" s="82"/>
      <c r="SIM10" s="5"/>
      <c r="SIP10" s="82"/>
      <c r="SIQ10" s="5"/>
      <c r="SIR10" s="81"/>
      <c r="SIS10" s="82"/>
      <c r="SIT10" s="5"/>
      <c r="SIW10" s="82"/>
      <c r="SIX10" s="5"/>
      <c r="SJA10" s="82"/>
      <c r="SJB10" s="5"/>
      <c r="SJC10" s="81"/>
      <c r="SJD10" s="82"/>
      <c r="SJE10" s="5"/>
      <c r="SJH10" s="82"/>
      <c r="SJI10" s="5"/>
      <c r="SJL10" s="82"/>
      <c r="SJM10" s="5"/>
      <c r="SJN10" s="81"/>
      <c r="SJO10" s="82"/>
      <c r="SJP10" s="5"/>
      <c r="SJS10" s="82"/>
      <c r="SJT10" s="5"/>
      <c r="SJW10" s="82"/>
      <c r="SJX10" s="5"/>
      <c r="SJY10" s="81"/>
      <c r="SJZ10" s="82"/>
      <c r="SKA10" s="5"/>
      <c r="SKD10" s="82"/>
      <c r="SKE10" s="5"/>
      <c r="SKH10" s="82"/>
      <c r="SKI10" s="5"/>
      <c r="SKJ10" s="81"/>
      <c r="SKK10" s="82"/>
      <c r="SKL10" s="5"/>
      <c r="SKO10" s="82"/>
      <c r="SKP10" s="5"/>
      <c r="SKS10" s="82"/>
      <c r="SKT10" s="5"/>
      <c r="SKU10" s="81"/>
      <c r="SKV10" s="82"/>
      <c r="SKW10" s="5"/>
      <c r="SKZ10" s="82"/>
      <c r="SLA10" s="5"/>
      <c r="SLD10" s="82"/>
      <c r="SLE10" s="5"/>
      <c r="SLF10" s="81"/>
      <c r="SLG10" s="82"/>
      <c r="SLH10" s="5"/>
      <c r="SLK10" s="82"/>
      <c r="SLL10" s="5"/>
      <c r="SLO10" s="82"/>
      <c r="SLP10" s="5"/>
      <c r="SLQ10" s="81"/>
      <c r="SLR10" s="82"/>
      <c r="SLS10" s="5"/>
      <c r="SLV10" s="82"/>
      <c r="SLW10" s="5"/>
      <c r="SLZ10" s="82"/>
      <c r="SMA10" s="5"/>
      <c r="SMB10" s="81"/>
      <c r="SMC10" s="82"/>
      <c r="SMD10" s="5"/>
      <c r="SMG10" s="82"/>
      <c r="SMH10" s="5"/>
      <c r="SMK10" s="82"/>
      <c r="SML10" s="5"/>
      <c r="SMM10" s="81"/>
      <c r="SMN10" s="82"/>
      <c r="SMO10" s="5"/>
      <c r="SMR10" s="82"/>
      <c r="SMS10" s="5"/>
      <c r="SMV10" s="82"/>
      <c r="SMW10" s="5"/>
      <c r="SMX10" s="81"/>
      <c r="SMY10" s="82"/>
      <c r="SMZ10" s="5"/>
      <c r="SNC10" s="82"/>
      <c r="SND10" s="5"/>
      <c r="SNG10" s="82"/>
      <c r="SNH10" s="5"/>
      <c r="SNI10" s="81"/>
      <c r="SNJ10" s="82"/>
      <c r="SNK10" s="5"/>
      <c r="SNN10" s="82"/>
      <c r="SNO10" s="5"/>
      <c r="SNR10" s="82"/>
      <c r="SNS10" s="5"/>
      <c r="SNT10" s="81"/>
      <c r="SNU10" s="82"/>
      <c r="SNV10" s="5"/>
      <c r="SNY10" s="82"/>
      <c r="SNZ10" s="5"/>
      <c r="SOC10" s="82"/>
      <c r="SOD10" s="5"/>
      <c r="SOE10" s="81"/>
      <c r="SOF10" s="82"/>
      <c r="SOG10" s="5"/>
      <c r="SOJ10" s="82"/>
      <c r="SOK10" s="5"/>
      <c r="SON10" s="82"/>
      <c r="SOO10" s="5"/>
      <c r="SOP10" s="81"/>
      <c r="SOQ10" s="82"/>
      <c r="SOR10" s="5"/>
      <c r="SOU10" s="82"/>
      <c r="SOV10" s="5"/>
      <c r="SOY10" s="82"/>
      <c r="SOZ10" s="5"/>
      <c r="SPA10" s="81"/>
      <c r="SPB10" s="82"/>
      <c r="SPC10" s="5"/>
      <c r="SPF10" s="82"/>
      <c r="SPG10" s="5"/>
      <c r="SPJ10" s="82"/>
      <c r="SPK10" s="5"/>
      <c r="SPL10" s="81"/>
      <c r="SPM10" s="82"/>
      <c r="SPN10" s="5"/>
      <c r="SPQ10" s="82"/>
      <c r="SPR10" s="5"/>
      <c r="SPU10" s="82"/>
      <c r="SPV10" s="5"/>
      <c r="SPW10" s="81"/>
      <c r="SPX10" s="82"/>
      <c r="SPY10" s="5"/>
      <c r="SQB10" s="82"/>
      <c r="SQC10" s="5"/>
      <c r="SQF10" s="82"/>
      <c r="SQG10" s="5"/>
      <c r="SQH10" s="81"/>
      <c r="SQI10" s="82"/>
      <c r="SQJ10" s="5"/>
      <c r="SQM10" s="82"/>
      <c r="SQN10" s="5"/>
      <c r="SQQ10" s="82"/>
      <c r="SQR10" s="5"/>
      <c r="SQS10" s="81"/>
      <c r="SQT10" s="82"/>
      <c r="SQU10" s="5"/>
      <c r="SQX10" s="82"/>
      <c r="SQY10" s="5"/>
      <c r="SRB10" s="82"/>
      <c r="SRC10" s="5"/>
      <c r="SRD10" s="81"/>
      <c r="SRE10" s="82"/>
      <c r="SRF10" s="5"/>
      <c r="SRI10" s="82"/>
      <c r="SRJ10" s="5"/>
      <c r="SRM10" s="82"/>
      <c r="SRN10" s="5"/>
      <c r="SRO10" s="81"/>
      <c r="SRP10" s="82"/>
      <c r="SRQ10" s="5"/>
      <c r="SRT10" s="82"/>
      <c r="SRU10" s="5"/>
      <c r="SRX10" s="82"/>
      <c r="SRY10" s="5"/>
      <c r="SRZ10" s="81"/>
      <c r="SSA10" s="82"/>
      <c r="SSB10" s="5"/>
      <c r="SSE10" s="82"/>
      <c r="SSF10" s="5"/>
      <c r="SSI10" s="82"/>
      <c r="SSJ10" s="5"/>
      <c r="SSK10" s="81"/>
      <c r="SSL10" s="82"/>
      <c r="SSM10" s="5"/>
      <c r="SSP10" s="82"/>
      <c r="SSQ10" s="5"/>
      <c r="SST10" s="82"/>
      <c r="SSU10" s="5"/>
      <c r="SSV10" s="81"/>
      <c r="SSW10" s="82"/>
      <c r="SSX10" s="5"/>
      <c r="STA10" s="82"/>
      <c r="STB10" s="5"/>
      <c r="STE10" s="82"/>
      <c r="STF10" s="5"/>
      <c r="STG10" s="81"/>
      <c r="STH10" s="82"/>
      <c r="STI10" s="5"/>
      <c r="STL10" s="82"/>
      <c r="STM10" s="5"/>
      <c r="STP10" s="82"/>
      <c r="STQ10" s="5"/>
      <c r="STR10" s="81"/>
      <c r="STS10" s="82"/>
      <c r="STT10" s="5"/>
      <c r="STW10" s="82"/>
      <c r="STX10" s="5"/>
      <c r="SUA10" s="82"/>
      <c r="SUB10" s="5"/>
      <c r="SUC10" s="81"/>
      <c r="SUD10" s="82"/>
      <c r="SUE10" s="5"/>
      <c r="SUH10" s="82"/>
      <c r="SUI10" s="5"/>
      <c r="SUL10" s="82"/>
      <c r="SUM10" s="5"/>
      <c r="SUN10" s="81"/>
      <c r="SUO10" s="82"/>
      <c r="SUP10" s="5"/>
      <c r="SUS10" s="82"/>
      <c r="SUT10" s="5"/>
      <c r="SUW10" s="82"/>
      <c r="SUX10" s="5"/>
      <c r="SUY10" s="81"/>
      <c r="SUZ10" s="82"/>
      <c r="SVA10" s="5"/>
      <c r="SVD10" s="82"/>
      <c r="SVE10" s="5"/>
      <c r="SVH10" s="82"/>
      <c r="SVI10" s="5"/>
      <c r="SVJ10" s="81"/>
      <c r="SVK10" s="82"/>
      <c r="SVL10" s="5"/>
      <c r="SVO10" s="82"/>
      <c r="SVP10" s="5"/>
      <c r="SVS10" s="82"/>
      <c r="SVT10" s="5"/>
      <c r="SVU10" s="81"/>
      <c r="SVV10" s="82"/>
      <c r="SVW10" s="5"/>
      <c r="SVZ10" s="82"/>
      <c r="SWA10" s="5"/>
      <c r="SWD10" s="82"/>
      <c r="SWE10" s="5"/>
      <c r="SWF10" s="81"/>
      <c r="SWG10" s="82"/>
      <c r="SWH10" s="5"/>
      <c r="SWK10" s="82"/>
      <c r="SWL10" s="5"/>
      <c r="SWO10" s="82"/>
      <c r="SWP10" s="5"/>
      <c r="SWQ10" s="81"/>
      <c r="SWR10" s="82"/>
      <c r="SWS10" s="5"/>
      <c r="SWV10" s="82"/>
      <c r="SWW10" s="5"/>
      <c r="SWZ10" s="82"/>
      <c r="SXA10" s="5"/>
      <c r="SXB10" s="81"/>
      <c r="SXC10" s="82"/>
      <c r="SXD10" s="5"/>
      <c r="SXG10" s="82"/>
      <c r="SXH10" s="5"/>
      <c r="SXK10" s="82"/>
      <c r="SXL10" s="5"/>
      <c r="SXM10" s="81"/>
      <c r="SXN10" s="82"/>
      <c r="SXO10" s="5"/>
      <c r="SXR10" s="82"/>
      <c r="SXS10" s="5"/>
      <c r="SXV10" s="82"/>
      <c r="SXW10" s="5"/>
      <c r="SXX10" s="81"/>
      <c r="SXY10" s="82"/>
      <c r="SXZ10" s="5"/>
      <c r="SYC10" s="82"/>
      <c r="SYD10" s="5"/>
      <c r="SYG10" s="82"/>
      <c r="SYH10" s="5"/>
      <c r="SYI10" s="81"/>
      <c r="SYJ10" s="82"/>
      <c r="SYK10" s="5"/>
      <c r="SYN10" s="82"/>
      <c r="SYO10" s="5"/>
      <c r="SYR10" s="82"/>
      <c r="SYS10" s="5"/>
      <c r="SYT10" s="81"/>
      <c r="SYU10" s="82"/>
      <c r="SYV10" s="5"/>
      <c r="SYY10" s="82"/>
      <c r="SYZ10" s="5"/>
      <c r="SZC10" s="82"/>
      <c r="SZD10" s="5"/>
      <c r="SZE10" s="81"/>
      <c r="SZF10" s="82"/>
      <c r="SZG10" s="5"/>
      <c r="SZJ10" s="82"/>
      <c r="SZK10" s="5"/>
      <c r="SZN10" s="82"/>
      <c r="SZO10" s="5"/>
      <c r="SZP10" s="81"/>
      <c r="SZQ10" s="82"/>
      <c r="SZR10" s="5"/>
      <c r="SZU10" s="82"/>
      <c r="SZV10" s="5"/>
      <c r="SZY10" s="82"/>
      <c r="SZZ10" s="5"/>
      <c r="TAA10" s="81"/>
      <c r="TAB10" s="82"/>
      <c r="TAC10" s="5"/>
      <c r="TAF10" s="82"/>
      <c r="TAG10" s="5"/>
      <c r="TAJ10" s="82"/>
      <c r="TAK10" s="5"/>
      <c r="TAL10" s="81"/>
      <c r="TAM10" s="82"/>
      <c r="TAN10" s="5"/>
      <c r="TAQ10" s="82"/>
      <c r="TAR10" s="5"/>
      <c r="TAU10" s="82"/>
      <c r="TAV10" s="5"/>
      <c r="TAW10" s="81"/>
      <c r="TAX10" s="82"/>
      <c r="TAY10" s="5"/>
      <c r="TBB10" s="82"/>
      <c r="TBC10" s="5"/>
      <c r="TBF10" s="82"/>
      <c r="TBG10" s="5"/>
      <c r="TBH10" s="81"/>
      <c r="TBI10" s="82"/>
      <c r="TBJ10" s="5"/>
      <c r="TBM10" s="82"/>
      <c r="TBN10" s="5"/>
      <c r="TBQ10" s="82"/>
      <c r="TBR10" s="5"/>
      <c r="TBS10" s="81"/>
      <c r="TBT10" s="82"/>
      <c r="TBU10" s="5"/>
      <c r="TBX10" s="82"/>
      <c r="TBY10" s="5"/>
      <c r="TCB10" s="82"/>
      <c r="TCC10" s="5"/>
      <c r="TCD10" s="81"/>
      <c r="TCE10" s="82"/>
      <c r="TCF10" s="5"/>
      <c r="TCI10" s="82"/>
      <c r="TCJ10" s="5"/>
      <c r="TCM10" s="82"/>
      <c r="TCN10" s="5"/>
      <c r="TCO10" s="81"/>
      <c r="TCP10" s="82"/>
      <c r="TCQ10" s="5"/>
      <c r="TCT10" s="82"/>
      <c r="TCU10" s="5"/>
      <c r="TCX10" s="82"/>
      <c r="TCY10" s="5"/>
      <c r="TCZ10" s="81"/>
      <c r="TDA10" s="82"/>
      <c r="TDB10" s="5"/>
      <c r="TDE10" s="82"/>
      <c r="TDF10" s="5"/>
      <c r="TDI10" s="82"/>
      <c r="TDJ10" s="5"/>
      <c r="TDK10" s="81"/>
      <c r="TDL10" s="82"/>
      <c r="TDM10" s="5"/>
      <c r="TDP10" s="82"/>
      <c r="TDQ10" s="5"/>
      <c r="TDT10" s="82"/>
      <c r="TDU10" s="5"/>
      <c r="TDV10" s="81"/>
      <c r="TDW10" s="82"/>
      <c r="TDX10" s="5"/>
      <c r="TEA10" s="82"/>
      <c r="TEB10" s="5"/>
      <c r="TEE10" s="82"/>
      <c r="TEF10" s="5"/>
      <c r="TEG10" s="81"/>
      <c r="TEH10" s="82"/>
      <c r="TEI10" s="5"/>
      <c r="TEL10" s="82"/>
      <c r="TEM10" s="5"/>
      <c r="TEP10" s="82"/>
      <c r="TEQ10" s="5"/>
      <c r="TER10" s="81"/>
      <c r="TES10" s="82"/>
      <c r="TET10" s="5"/>
      <c r="TEW10" s="82"/>
      <c r="TEX10" s="5"/>
      <c r="TFA10" s="82"/>
      <c r="TFB10" s="5"/>
      <c r="TFC10" s="81"/>
      <c r="TFD10" s="82"/>
      <c r="TFE10" s="5"/>
      <c r="TFH10" s="82"/>
      <c r="TFI10" s="5"/>
      <c r="TFL10" s="82"/>
      <c r="TFM10" s="5"/>
      <c r="TFN10" s="81"/>
      <c r="TFO10" s="82"/>
      <c r="TFP10" s="5"/>
      <c r="TFS10" s="82"/>
      <c r="TFT10" s="5"/>
      <c r="TFW10" s="82"/>
      <c r="TFX10" s="5"/>
      <c r="TFY10" s="81"/>
      <c r="TFZ10" s="82"/>
      <c r="TGA10" s="5"/>
      <c r="TGD10" s="82"/>
      <c r="TGE10" s="5"/>
      <c r="TGH10" s="82"/>
      <c r="TGI10" s="5"/>
      <c r="TGJ10" s="81"/>
      <c r="TGK10" s="82"/>
      <c r="TGL10" s="5"/>
      <c r="TGO10" s="82"/>
      <c r="TGP10" s="5"/>
      <c r="TGS10" s="82"/>
      <c r="TGT10" s="5"/>
      <c r="TGU10" s="81"/>
      <c r="TGV10" s="82"/>
      <c r="TGW10" s="5"/>
      <c r="TGZ10" s="82"/>
      <c r="THA10" s="5"/>
      <c r="THD10" s="82"/>
      <c r="THE10" s="5"/>
      <c r="THF10" s="81"/>
      <c r="THG10" s="82"/>
      <c r="THH10" s="5"/>
      <c r="THK10" s="82"/>
      <c r="THL10" s="5"/>
      <c r="THO10" s="82"/>
      <c r="THP10" s="5"/>
      <c r="THQ10" s="81"/>
      <c r="THR10" s="82"/>
      <c r="THS10" s="5"/>
      <c r="THV10" s="82"/>
      <c r="THW10" s="5"/>
      <c r="THZ10" s="82"/>
      <c r="TIA10" s="5"/>
      <c r="TIB10" s="81"/>
      <c r="TIC10" s="82"/>
      <c r="TID10" s="5"/>
      <c r="TIG10" s="82"/>
      <c r="TIH10" s="5"/>
      <c r="TIK10" s="82"/>
      <c r="TIL10" s="5"/>
      <c r="TIM10" s="81"/>
      <c r="TIN10" s="82"/>
      <c r="TIO10" s="5"/>
      <c r="TIR10" s="82"/>
      <c r="TIS10" s="5"/>
      <c r="TIV10" s="82"/>
      <c r="TIW10" s="5"/>
      <c r="TIX10" s="81"/>
      <c r="TIY10" s="82"/>
      <c r="TIZ10" s="5"/>
      <c r="TJC10" s="82"/>
      <c r="TJD10" s="5"/>
      <c r="TJG10" s="82"/>
      <c r="TJH10" s="5"/>
      <c r="TJI10" s="81"/>
      <c r="TJJ10" s="82"/>
      <c r="TJK10" s="5"/>
      <c r="TJN10" s="82"/>
      <c r="TJO10" s="5"/>
      <c r="TJR10" s="82"/>
      <c r="TJS10" s="5"/>
      <c r="TJT10" s="81"/>
      <c r="TJU10" s="82"/>
      <c r="TJV10" s="5"/>
      <c r="TJY10" s="82"/>
      <c r="TJZ10" s="5"/>
      <c r="TKC10" s="82"/>
      <c r="TKD10" s="5"/>
      <c r="TKE10" s="81"/>
      <c r="TKF10" s="82"/>
      <c r="TKG10" s="5"/>
      <c r="TKJ10" s="82"/>
      <c r="TKK10" s="5"/>
      <c r="TKN10" s="82"/>
      <c r="TKO10" s="5"/>
      <c r="TKP10" s="81"/>
      <c r="TKQ10" s="82"/>
      <c r="TKR10" s="5"/>
      <c r="TKU10" s="82"/>
      <c r="TKV10" s="5"/>
      <c r="TKY10" s="82"/>
      <c r="TKZ10" s="5"/>
      <c r="TLA10" s="81"/>
      <c r="TLB10" s="82"/>
      <c r="TLC10" s="5"/>
      <c r="TLF10" s="82"/>
      <c r="TLG10" s="5"/>
      <c r="TLJ10" s="82"/>
      <c r="TLK10" s="5"/>
      <c r="TLL10" s="81"/>
      <c r="TLM10" s="82"/>
      <c r="TLN10" s="5"/>
      <c r="TLQ10" s="82"/>
      <c r="TLR10" s="5"/>
      <c r="TLU10" s="82"/>
      <c r="TLV10" s="5"/>
      <c r="TLW10" s="81"/>
      <c r="TLX10" s="82"/>
      <c r="TLY10" s="5"/>
      <c r="TMB10" s="82"/>
      <c r="TMC10" s="5"/>
      <c r="TMF10" s="82"/>
      <c r="TMG10" s="5"/>
      <c r="TMH10" s="81"/>
      <c r="TMI10" s="82"/>
      <c r="TMJ10" s="5"/>
      <c r="TMM10" s="82"/>
      <c r="TMN10" s="5"/>
      <c r="TMQ10" s="82"/>
      <c r="TMR10" s="5"/>
      <c r="TMS10" s="81"/>
      <c r="TMT10" s="82"/>
      <c r="TMU10" s="5"/>
      <c r="TMX10" s="82"/>
      <c r="TMY10" s="5"/>
      <c r="TNB10" s="82"/>
      <c r="TNC10" s="5"/>
      <c r="TND10" s="81"/>
      <c r="TNE10" s="82"/>
      <c r="TNF10" s="5"/>
      <c r="TNI10" s="82"/>
      <c r="TNJ10" s="5"/>
      <c r="TNM10" s="82"/>
      <c r="TNN10" s="5"/>
      <c r="TNO10" s="81"/>
      <c r="TNP10" s="82"/>
      <c r="TNQ10" s="5"/>
      <c r="TNT10" s="82"/>
      <c r="TNU10" s="5"/>
      <c r="TNX10" s="82"/>
      <c r="TNY10" s="5"/>
      <c r="TNZ10" s="81"/>
      <c r="TOA10" s="82"/>
      <c r="TOB10" s="5"/>
      <c r="TOE10" s="82"/>
      <c r="TOF10" s="5"/>
      <c r="TOI10" s="82"/>
      <c r="TOJ10" s="5"/>
      <c r="TOK10" s="81"/>
      <c r="TOL10" s="82"/>
      <c r="TOM10" s="5"/>
      <c r="TOP10" s="82"/>
      <c r="TOQ10" s="5"/>
      <c r="TOT10" s="82"/>
      <c r="TOU10" s="5"/>
      <c r="TOV10" s="81"/>
      <c r="TOW10" s="82"/>
      <c r="TOX10" s="5"/>
      <c r="TPA10" s="82"/>
      <c r="TPB10" s="5"/>
      <c r="TPE10" s="82"/>
      <c r="TPF10" s="5"/>
      <c r="TPG10" s="81"/>
      <c r="TPH10" s="82"/>
      <c r="TPI10" s="5"/>
      <c r="TPL10" s="82"/>
      <c r="TPM10" s="5"/>
      <c r="TPP10" s="82"/>
      <c r="TPQ10" s="5"/>
      <c r="TPR10" s="81"/>
      <c r="TPS10" s="82"/>
      <c r="TPT10" s="5"/>
      <c r="TPW10" s="82"/>
      <c r="TPX10" s="5"/>
      <c r="TQA10" s="82"/>
      <c r="TQB10" s="5"/>
      <c r="TQC10" s="81"/>
      <c r="TQD10" s="82"/>
      <c r="TQE10" s="5"/>
      <c r="TQH10" s="82"/>
      <c r="TQI10" s="5"/>
      <c r="TQL10" s="82"/>
      <c r="TQM10" s="5"/>
      <c r="TQN10" s="81"/>
      <c r="TQO10" s="82"/>
      <c r="TQP10" s="5"/>
      <c r="TQS10" s="82"/>
      <c r="TQT10" s="5"/>
      <c r="TQW10" s="82"/>
      <c r="TQX10" s="5"/>
      <c r="TQY10" s="81"/>
      <c r="TQZ10" s="82"/>
      <c r="TRA10" s="5"/>
      <c r="TRD10" s="82"/>
      <c r="TRE10" s="5"/>
      <c r="TRH10" s="82"/>
      <c r="TRI10" s="5"/>
      <c r="TRJ10" s="81"/>
      <c r="TRK10" s="82"/>
      <c r="TRL10" s="5"/>
      <c r="TRO10" s="82"/>
      <c r="TRP10" s="5"/>
      <c r="TRS10" s="82"/>
      <c r="TRT10" s="5"/>
      <c r="TRU10" s="81"/>
      <c r="TRV10" s="82"/>
      <c r="TRW10" s="5"/>
      <c r="TRZ10" s="82"/>
      <c r="TSA10" s="5"/>
      <c r="TSD10" s="82"/>
      <c r="TSE10" s="5"/>
      <c r="TSF10" s="81"/>
      <c r="TSG10" s="82"/>
      <c r="TSH10" s="5"/>
      <c r="TSK10" s="82"/>
      <c r="TSL10" s="5"/>
      <c r="TSO10" s="82"/>
      <c r="TSP10" s="5"/>
      <c r="TSQ10" s="81"/>
      <c r="TSR10" s="82"/>
      <c r="TSS10" s="5"/>
      <c r="TSV10" s="82"/>
      <c r="TSW10" s="5"/>
      <c r="TSZ10" s="82"/>
      <c r="TTA10" s="5"/>
      <c r="TTB10" s="81"/>
      <c r="TTC10" s="82"/>
      <c r="TTD10" s="5"/>
      <c r="TTG10" s="82"/>
      <c r="TTH10" s="5"/>
      <c r="TTK10" s="82"/>
      <c r="TTL10" s="5"/>
      <c r="TTM10" s="81"/>
      <c r="TTN10" s="82"/>
      <c r="TTO10" s="5"/>
      <c r="TTR10" s="82"/>
      <c r="TTS10" s="5"/>
      <c r="TTV10" s="82"/>
      <c r="TTW10" s="5"/>
      <c r="TTX10" s="81"/>
      <c r="TTY10" s="82"/>
      <c r="TTZ10" s="5"/>
      <c r="TUC10" s="82"/>
      <c r="TUD10" s="5"/>
      <c r="TUG10" s="82"/>
      <c r="TUH10" s="5"/>
      <c r="TUI10" s="81"/>
      <c r="TUJ10" s="82"/>
      <c r="TUK10" s="5"/>
      <c r="TUN10" s="82"/>
      <c r="TUO10" s="5"/>
      <c r="TUR10" s="82"/>
      <c r="TUS10" s="5"/>
      <c r="TUT10" s="81"/>
      <c r="TUU10" s="82"/>
      <c r="TUV10" s="5"/>
      <c r="TUY10" s="82"/>
      <c r="TUZ10" s="5"/>
      <c r="TVC10" s="82"/>
      <c r="TVD10" s="5"/>
      <c r="TVE10" s="81"/>
      <c r="TVF10" s="82"/>
      <c r="TVG10" s="5"/>
      <c r="TVJ10" s="82"/>
      <c r="TVK10" s="5"/>
      <c r="TVN10" s="82"/>
      <c r="TVO10" s="5"/>
      <c r="TVP10" s="81"/>
      <c r="TVQ10" s="82"/>
      <c r="TVR10" s="5"/>
      <c r="TVU10" s="82"/>
      <c r="TVV10" s="5"/>
      <c r="TVY10" s="82"/>
      <c r="TVZ10" s="5"/>
      <c r="TWA10" s="81"/>
      <c r="TWB10" s="82"/>
      <c r="TWC10" s="5"/>
      <c r="TWF10" s="82"/>
      <c r="TWG10" s="5"/>
      <c r="TWJ10" s="82"/>
      <c r="TWK10" s="5"/>
      <c r="TWL10" s="81"/>
      <c r="TWM10" s="82"/>
      <c r="TWN10" s="5"/>
      <c r="TWQ10" s="82"/>
      <c r="TWR10" s="5"/>
      <c r="TWU10" s="82"/>
      <c r="TWV10" s="5"/>
      <c r="TWW10" s="81"/>
      <c r="TWX10" s="82"/>
      <c r="TWY10" s="5"/>
      <c r="TXB10" s="82"/>
      <c r="TXC10" s="5"/>
      <c r="TXF10" s="82"/>
      <c r="TXG10" s="5"/>
      <c r="TXH10" s="81"/>
      <c r="TXI10" s="82"/>
      <c r="TXJ10" s="5"/>
      <c r="TXM10" s="82"/>
      <c r="TXN10" s="5"/>
      <c r="TXQ10" s="82"/>
      <c r="TXR10" s="5"/>
      <c r="TXS10" s="81"/>
      <c r="TXT10" s="82"/>
      <c r="TXU10" s="5"/>
      <c r="TXX10" s="82"/>
      <c r="TXY10" s="5"/>
      <c r="TYB10" s="82"/>
      <c r="TYC10" s="5"/>
      <c r="TYD10" s="81"/>
      <c r="TYE10" s="82"/>
      <c r="TYF10" s="5"/>
      <c r="TYI10" s="82"/>
      <c r="TYJ10" s="5"/>
      <c r="TYM10" s="82"/>
      <c r="TYN10" s="5"/>
      <c r="TYO10" s="81"/>
      <c r="TYP10" s="82"/>
      <c r="TYQ10" s="5"/>
      <c r="TYT10" s="82"/>
      <c r="TYU10" s="5"/>
      <c r="TYX10" s="82"/>
      <c r="TYY10" s="5"/>
      <c r="TYZ10" s="81"/>
      <c r="TZA10" s="82"/>
      <c r="TZB10" s="5"/>
      <c r="TZE10" s="82"/>
      <c r="TZF10" s="5"/>
      <c r="TZI10" s="82"/>
      <c r="TZJ10" s="5"/>
      <c r="TZK10" s="81"/>
      <c r="TZL10" s="82"/>
      <c r="TZM10" s="5"/>
      <c r="TZP10" s="82"/>
      <c r="TZQ10" s="5"/>
      <c r="TZT10" s="82"/>
      <c r="TZU10" s="5"/>
      <c r="TZV10" s="81"/>
      <c r="TZW10" s="82"/>
      <c r="TZX10" s="5"/>
      <c r="UAA10" s="82"/>
      <c r="UAB10" s="5"/>
      <c r="UAE10" s="82"/>
      <c r="UAF10" s="5"/>
      <c r="UAG10" s="81"/>
      <c r="UAH10" s="82"/>
      <c r="UAI10" s="5"/>
      <c r="UAL10" s="82"/>
      <c r="UAM10" s="5"/>
      <c r="UAP10" s="82"/>
      <c r="UAQ10" s="5"/>
      <c r="UAR10" s="81"/>
      <c r="UAS10" s="82"/>
      <c r="UAT10" s="5"/>
      <c r="UAW10" s="82"/>
      <c r="UAX10" s="5"/>
      <c r="UBA10" s="82"/>
      <c r="UBB10" s="5"/>
      <c r="UBC10" s="81"/>
      <c r="UBD10" s="82"/>
      <c r="UBE10" s="5"/>
      <c r="UBH10" s="82"/>
      <c r="UBI10" s="5"/>
      <c r="UBL10" s="82"/>
      <c r="UBM10" s="5"/>
      <c r="UBN10" s="81"/>
      <c r="UBO10" s="82"/>
      <c r="UBP10" s="5"/>
      <c r="UBS10" s="82"/>
      <c r="UBT10" s="5"/>
      <c r="UBW10" s="82"/>
      <c r="UBX10" s="5"/>
      <c r="UBY10" s="81"/>
      <c r="UBZ10" s="82"/>
      <c r="UCA10" s="5"/>
      <c r="UCD10" s="82"/>
      <c r="UCE10" s="5"/>
      <c r="UCH10" s="82"/>
      <c r="UCI10" s="5"/>
      <c r="UCJ10" s="81"/>
      <c r="UCK10" s="82"/>
      <c r="UCL10" s="5"/>
      <c r="UCO10" s="82"/>
      <c r="UCP10" s="5"/>
      <c r="UCS10" s="82"/>
      <c r="UCT10" s="5"/>
      <c r="UCU10" s="81"/>
      <c r="UCV10" s="82"/>
      <c r="UCW10" s="5"/>
      <c r="UCZ10" s="82"/>
      <c r="UDA10" s="5"/>
      <c r="UDD10" s="82"/>
      <c r="UDE10" s="5"/>
      <c r="UDF10" s="81"/>
      <c r="UDG10" s="82"/>
      <c r="UDH10" s="5"/>
      <c r="UDK10" s="82"/>
      <c r="UDL10" s="5"/>
      <c r="UDO10" s="82"/>
      <c r="UDP10" s="5"/>
      <c r="UDQ10" s="81"/>
      <c r="UDR10" s="82"/>
      <c r="UDS10" s="5"/>
      <c r="UDV10" s="82"/>
      <c r="UDW10" s="5"/>
      <c r="UDZ10" s="82"/>
      <c r="UEA10" s="5"/>
      <c r="UEB10" s="81"/>
      <c r="UEC10" s="82"/>
      <c r="UED10" s="5"/>
      <c r="UEG10" s="82"/>
      <c r="UEH10" s="5"/>
      <c r="UEK10" s="82"/>
      <c r="UEL10" s="5"/>
      <c r="UEM10" s="81"/>
      <c r="UEN10" s="82"/>
      <c r="UEO10" s="5"/>
      <c r="UER10" s="82"/>
      <c r="UES10" s="5"/>
      <c r="UEV10" s="82"/>
      <c r="UEW10" s="5"/>
      <c r="UEX10" s="81"/>
      <c r="UEY10" s="82"/>
      <c r="UEZ10" s="5"/>
      <c r="UFC10" s="82"/>
      <c r="UFD10" s="5"/>
      <c r="UFG10" s="82"/>
      <c r="UFH10" s="5"/>
      <c r="UFI10" s="81"/>
      <c r="UFJ10" s="82"/>
      <c r="UFK10" s="5"/>
      <c r="UFN10" s="82"/>
      <c r="UFO10" s="5"/>
      <c r="UFR10" s="82"/>
      <c r="UFS10" s="5"/>
      <c r="UFT10" s="81"/>
      <c r="UFU10" s="82"/>
      <c r="UFV10" s="5"/>
      <c r="UFY10" s="82"/>
      <c r="UFZ10" s="5"/>
      <c r="UGC10" s="82"/>
      <c r="UGD10" s="5"/>
      <c r="UGE10" s="81"/>
      <c r="UGF10" s="82"/>
      <c r="UGG10" s="5"/>
      <c r="UGJ10" s="82"/>
      <c r="UGK10" s="5"/>
      <c r="UGN10" s="82"/>
      <c r="UGO10" s="5"/>
      <c r="UGP10" s="81"/>
      <c r="UGQ10" s="82"/>
      <c r="UGR10" s="5"/>
      <c r="UGU10" s="82"/>
      <c r="UGV10" s="5"/>
      <c r="UGY10" s="82"/>
      <c r="UGZ10" s="5"/>
      <c r="UHA10" s="81"/>
      <c r="UHB10" s="82"/>
      <c r="UHC10" s="5"/>
      <c r="UHF10" s="82"/>
      <c r="UHG10" s="5"/>
      <c r="UHJ10" s="82"/>
      <c r="UHK10" s="5"/>
      <c r="UHL10" s="81"/>
      <c r="UHM10" s="82"/>
      <c r="UHN10" s="5"/>
      <c r="UHQ10" s="82"/>
      <c r="UHR10" s="5"/>
      <c r="UHU10" s="82"/>
      <c r="UHV10" s="5"/>
      <c r="UHW10" s="81"/>
      <c r="UHX10" s="82"/>
      <c r="UHY10" s="5"/>
      <c r="UIB10" s="82"/>
      <c r="UIC10" s="5"/>
      <c r="UIF10" s="82"/>
      <c r="UIG10" s="5"/>
      <c r="UIH10" s="81"/>
      <c r="UII10" s="82"/>
      <c r="UIJ10" s="5"/>
      <c r="UIM10" s="82"/>
      <c r="UIN10" s="5"/>
      <c r="UIQ10" s="82"/>
      <c r="UIR10" s="5"/>
      <c r="UIS10" s="81"/>
      <c r="UIT10" s="82"/>
      <c r="UIU10" s="5"/>
      <c r="UIX10" s="82"/>
      <c r="UIY10" s="5"/>
      <c r="UJB10" s="82"/>
      <c r="UJC10" s="5"/>
      <c r="UJD10" s="81"/>
      <c r="UJE10" s="82"/>
      <c r="UJF10" s="5"/>
      <c r="UJI10" s="82"/>
      <c r="UJJ10" s="5"/>
      <c r="UJM10" s="82"/>
      <c r="UJN10" s="5"/>
      <c r="UJO10" s="81"/>
      <c r="UJP10" s="82"/>
      <c r="UJQ10" s="5"/>
      <c r="UJT10" s="82"/>
      <c r="UJU10" s="5"/>
      <c r="UJX10" s="82"/>
      <c r="UJY10" s="5"/>
      <c r="UJZ10" s="81"/>
      <c r="UKA10" s="82"/>
      <c r="UKB10" s="5"/>
      <c r="UKE10" s="82"/>
      <c r="UKF10" s="5"/>
      <c r="UKI10" s="82"/>
      <c r="UKJ10" s="5"/>
      <c r="UKK10" s="81"/>
      <c r="UKL10" s="82"/>
      <c r="UKM10" s="5"/>
      <c r="UKP10" s="82"/>
      <c r="UKQ10" s="5"/>
      <c r="UKT10" s="82"/>
      <c r="UKU10" s="5"/>
      <c r="UKV10" s="81"/>
      <c r="UKW10" s="82"/>
      <c r="UKX10" s="5"/>
      <c r="ULA10" s="82"/>
      <c r="ULB10" s="5"/>
      <c r="ULE10" s="82"/>
      <c r="ULF10" s="5"/>
      <c r="ULG10" s="81"/>
      <c r="ULH10" s="82"/>
      <c r="ULI10" s="5"/>
      <c r="ULL10" s="82"/>
      <c r="ULM10" s="5"/>
      <c r="ULP10" s="82"/>
      <c r="ULQ10" s="5"/>
      <c r="ULR10" s="81"/>
      <c r="ULS10" s="82"/>
      <c r="ULT10" s="5"/>
      <c r="ULW10" s="82"/>
      <c r="ULX10" s="5"/>
      <c r="UMA10" s="82"/>
      <c r="UMB10" s="5"/>
      <c r="UMC10" s="81"/>
      <c r="UMD10" s="82"/>
      <c r="UME10" s="5"/>
      <c r="UMH10" s="82"/>
      <c r="UMI10" s="5"/>
      <c r="UML10" s="82"/>
      <c r="UMM10" s="5"/>
      <c r="UMN10" s="81"/>
      <c r="UMO10" s="82"/>
      <c r="UMP10" s="5"/>
      <c r="UMS10" s="82"/>
      <c r="UMT10" s="5"/>
      <c r="UMW10" s="82"/>
      <c r="UMX10" s="5"/>
      <c r="UMY10" s="81"/>
      <c r="UMZ10" s="82"/>
      <c r="UNA10" s="5"/>
      <c r="UND10" s="82"/>
      <c r="UNE10" s="5"/>
      <c r="UNH10" s="82"/>
      <c r="UNI10" s="5"/>
      <c r="UNJ10" s="81"/>
      <c r="UNK10" s="82"/>
      <c r="UNL10" s="5"/>
      <c r="UNO10" s="82"/>
      <c r="UNP10" s="5"/>
      <c r="UNS10" s="82"/>
      <c r="UNT10" s="5"/>
      <c r="UNU10" s="81"/>
      <c r="UNV10" s="82"/>
      <c r="UNW10" s="5"/>
      <c r="UNZ10" s="82"/>
      <c r="UOA10" s="5"/>
      <c r="UOD10" s="82"/>
      <c r="UOE10" s="5"/>
      <c r="UOF10" s="81"/>
      <c r="UOG10" s="82"/>
      <c r="UOH10" s="5"/>
      <c r="UOK10" s="82"/>
      <c r="UOL10" s="5"/>
      <c r="UOO10" s="82"/>
      <c r="UOP10" s="5"/>
      <c r="UOQ10" s="81"/>
      <c r="UOR10" s="82"/>
      <c r="UOS10" s="5"/>
      <c r="UOV10" s="82"/>
      <c r="UOW10" s="5"/>
      <c r="UOZ10" s="82"/>
      <c r="UPA10" s="5"/>
      <c r="UPB10" s="81"/>
      <c r="UPC10" s="82"/>
      <c r="UPD10" s="5"/>
      <c r="UPG10" s="82"/>
      <c r="UPH10" s="5"/>
      <c r="UPK10" s="82"/>
      <c r="UPL10" s="5"/>
      <c r="UPM10" s="81"/>
      <c r="UPN10" s="82"/>
      <c r="UPO10" s="5"/>
      <c r="UPR10" s="82"/>
      <c r="UPS10" s="5"/>
      <c r="UPV10" s="82"/>
      <c r="UPW10" s="5"/>
      <c r="UPX10" s="81"/>
      <c r="UPY10" s="82"/>
      <c r="UPZ10" s="5"/>
      <c r="UQC10" s="82"/>
      <c r="UQD10" s="5"/>
      <c r="UQG10" s="82"/>
      <c r="UQH10" s="5"/>
      <c r="UQI10" s="81"/>
      <c r="UQJ10" s="82"/>
      <c r="UQK10" s="5"/>
      <c r="UQN10" s="82"/>
      <c r="UQO10" s="5"/>
      <c r="UQR10" s="82"/>
      <c r="UQS10" s="5"/>
      <c r="UQT10" s="81"/>
      <c r="UQU10" s="82"/>
      <c r="UQV10" s="5"/>
      <c r="UQY10" s="82"/>
      <c r="UQZ10" s="5"/>
      <c r="URC10" s="82"/>
      <c r="URD10" s="5"/>
      <c r="URE10" s="81"/>
      <c r="URF10" s="82"/>
      <c r="URG10" s="5"/>
      <c r="URJ10" s="82"/>
      <c r="URK10" s="5"/>
      <c r="URN10" s="82"/>
      <c r="URO10" s="5"/>
      <c r="URP10" s="81"/>
      <c r="URQ10" s="82"/>
      <c r="URR10" s="5"/>
      <c r="URU10" s="82"/>
      <c r="URV10" s="5"/>
      <c r="URY10" s="82"/>
      <c r="URZ10" s="5"/>
      <c r="USA10" s="81"/>
      <c r="USB10" s="82"/>
      <c r="USC10" s="5"/>
      <c r="USF10" s="82"/>
      <c r="USG10" s="5"/>
      <c r="USJ10" s="82"/>
      <c r="USK10" s="5"/>
      <c r="USL10" s="81"/>
      <c r="USM10" s="82"/>
      <c r="USN10" s="5"/>
      <c r="USQ10" s="82"/>
      <c r="USR10" s="5"/>
      <c r="USU10" s="82"/>
      <c r="USV10" s="5"/>
      <c r="USW10" s="81"/>
      <c r="USX10" s="82"/>
      <c r="USY10" s="5"/>
      <c r="UTB10" s="82"/>
      <c r="UTC10" s="5"/>
      <c r="UTF10" s="82"/>
      <c r="UTG10" s="5"/>
      <c r="UTH10" s="81"/>
      <c r="UTI10" s="82"/>
      <c r="UTJ10" s="5"/>
      <c r="UTM10" s="82"/>
      <c r="UTN10" s="5"/>
      <c r="UTQ10" s="82"/>
      <c r="UTR10" s="5"/>
      <c r="UTS10" s="81"/>
      <c r="UTT10" s="82"/>
      <c r="UTU10" s="5"/>
      <c r="UTX10" s="82"/>
      <c r="UTY10" s="5"/>
      <c r="UUB10" s="82"/>
      <c r="UUC10" s="5"/>
      <c r="UUD10" s="81"/>
      <c r="UUE10" s="82"/>
      <c r="UUF10" s="5"/>
      <c r="UUI10" s="82"/>
      <c r="UUJ10" s="5"/>
      <c r="UUM10" s="82"/>
      <c r="UUN10" s="5"/>
      <c r="UUO10" s="81"/>
      <c r="UUP10" s="82"/>
      <c r="UUQ10" s="5"/>
      <c r="UUT10" s="82"/>
      <c r="UUU10" s="5"/>
      <c r="UUX10" s="82"/>
      <c r="UUY10" s="5"/>
      <c r="UUZ10" s="81"/>
      <c r="UVA10" s="82"/>
      <c r="UVB10" s="5"/>
      <c r="UVE10" s="82"/>
      <c r="UVF10" s="5"/>
      <c r="UVI10" s="82"/>
      <c r="UVJ10" s="5"/>
      <c r="UVK10" s="81"/>
      <c r="UVL10" s="82"/>
      <c r="UVM10" s="5"/>
      <c r="UVP10" s="82"/>
      <c r="UVQ10" s="5"/>
      <c r="UVT10" s="82"/>
      <c r="UVU10" s="5"/>
      <c r="UVV10" s="81"/>
      <c r="UVW10" s="82"/>
      <c r="UVX10" s="5"/>
      <c r="UWA10" s="82"/>
      <c r="UWB10" s="5"/>
      <c r="UWE10" s="82"/>
      <c r="UWF10" s="5"/>
      <c r="UWG10" s="81"/>
      <c r="UWH10" s="82"/>
      <c r="UWI10" s="5"/>
      <c r="UWL10" s="82"/>
      <c r="UWM10" s="5"/>
      <c r="UWP10" s="82"/>
      <c r="UWQ10" s="5"/>
      <c r="UWR10" s="81"/>
      <c r="UWS10" s="82"/>
      <c r="UWT10" s="5"/>
      <c r="UWW10" s="82"/>
      <c r="UWX10" s="5"/>
      <c r="UXA10" s="82"/>
      <c r="UXB10" s="5"/>
      <c r="UXC10" s="81"/>
      <c r="UXD10" s="82"/>
      <c r="UXE10" s="5"/>
      <c r="UXH10" s="82"/>
      <c r="UXI10" s="5"/>
      <c r="UXL10" s="82"/>
      <c r="UXM10" s="5"/>
      <c r="UXN10" s="81"/>
      <c r="UXO10" s="82"/>
      <c r="UXP10" s="5"/>
      <c r="UXS10" s="82"/>
      <c r="UXT10" s="5"/>
      <c r="UXW10" s="82"/>
      <c r="UXX10" s="5"/>
      <c r="UXY10" s="81"/>
      <c r="UXZ10" s="82"/>
      <c r="UYA10" s="5"/>
      <c r="UYD10" s="82"/>
      <c r="UYE10" s="5"/>
      <c r="UYH10" s="82"/>
      <c r="UYI10" s="5"/>
      <c r="UYJ10" s="81"/>
      <c r="UYK10" s="82"/>
      <c r="UYL10" s="5"/>
      <c r="UYO10" s="82"/>
      <c r="UYP10" s="5"/>
      <c r="UYS10" s="82"/>
      <c r="UYT10" s="5"/>
      <c r="UYU10" s="81"/>
      <c r="UYV10" s="82"/>
      <c r="UYW10" s="5"/>
      <c r="UYZ10" s="82"/>
      <c r="UZA10" s="5"/>
      <c r="UZD10" s="82"/>
      <c r="UZE10" s="5"/>
      <c r="UZF10" s="81"/>
      <c r="UZG10" s="82"/>
      <c r="UZH10" s="5"/>
      <c r="UZK10" s="82"/>
      <c r="UZL10" s="5"/>
      <c r="UZO10" s="82"/>
      <c r="UZP10" s="5"/>
      <c r="UZQ10" s="81"/>
      <c r="UZR10" s="82"/>
      <c r="UZS10" s="5"/>
      <c r="UZV10" s="82"/>
      <c r="UZW10" s="5"/>
      <c r="UZZ10" s="82"/>
      <c r="VAA10" s="5"/>
      <c r="VAB10" s="81"/>
      <c r="VAC10" s="82"/>
      <c r="VAD10" s="5"/>
      <c r="VAG10" s="82"/>
      <c r="VAH10" s="5"/>
      <c r="VAK10" s="82"/>
      <c r="VAL10" s="5"/>
      <c r="VAM10" s="81"/>
      <c r="VAN10" s="82"/>
      <c r="VAO10" s="5"/>
      <c r="VAR10" s="82"/>
      <c r="VAS10" s="5"/>
      <c r="VAV10" s="82"/>
      <c r="VAW10" s="5"/>
      <c r="VAX10" s="81"/>
      <c r="VAY10" s="82"/>
      <c r="VAZ10" s="5"/>
      <c r="VBC10" s="82"/>
      <c r="VBD10" s="5"/>
      <c r="VBG10" s="82"/>
      <c r="VBH10" s="5"/>
      <c r="VBI10" s="81"/>
      <c r="VBJ10" s="82"/>
      <c r="VBK10" s="5"/>
      <c r="VBN10" s="82"/>
      <c r="VBO10" s="5"/>
      <c r="VBR10" s="82"/>
      <c r="VBS10" s="5"/>
      <c r="VBT10" s="81"/>
      <c r="VBU10" s="82"/>
      <c r="VBV10" s="5"/>
      <c r="VBY10" s="82"/>
      <c r="VBZ10" s="5"/>
      <c r="VCC10" s="82"/>
      <c r="VCD10" s="5"/>
      <c r="VCE10" s="81"/>
      <c r="VCF10" s="82"/>
      <c r="VCG10" s="5"/>
      <c r="VCJ10" s="82"/>
      <c r="VCK10" s="5"/>
      <c r="VCN10" s="82"/>
      <c r="VCO10" s="5"/>
      <c r="VCP10" s="81"/>
      <c r="VCQ10" s="82"/>
      <c r="VCR10" s="5"/>
      <c r="VCU10" s="82"/>
      <c r="VCV10" s="5"/>
      <c r="VCY10" s="82"/>
      <c r="VCZ10" s="5"/>
      <c r="VDA10" s="81"/>
      <c r="VDB10" s="82"/>
      <c r="VDC10" s="5"/>
      <c r="VDF10" s="82"/>
      <c r="VDG10" s="5"/>
      <c r="VDJ10" s="82"/>
      <c r="VDK10" s="5"/>
      <c r="VDL10" s="81"/>
      <c r="VDM10" s="82"/>
      <c r="VDN10" s="5"/>
      <c r="VDQ10" s="82"/>
      <c r="VDR10" s="5"/>
      <c r="VDU10" s="82"/>
      <c r="VDV10" s="5"/>
      <c r="VDW10" s="81"/>
      <c r="VDX10" s="82"/>
      <c r="VDY10" s="5"/>
      <c r="VEB10" s="82"/>
      <c r="VEC10" s="5"/>
      <c r="VEF10" s="82"/>
      <c r="VEG10" s="5"/>
      <c r="VEH10" s="81"/>
      <c r="VEI10" s="82"/>
      <c r="VEJ10" s="5"/>
      <c r="VEM10" s="82"/>
      <c r="VEN10" s="5"/>
      <c r="VEQ10" s="82"/>
      <c r="VER10" s="5"/>
      <c r="VES10" s="81"/>
      <c r="VET10" s="82"/>
      <c r="VEU10" s="5"/>
      <c r="VEX10" s="82"/>
      <c r="VEY10" s="5"/>
      <c r="VFB10" s="82"/>
      <c r="VFC10" s="5"/>
      <c r="VFD10" s="81"/>
      <c r="VFE10" s="82"/>
      <c r="VFF10" s="5"/>
      <c r="VFI10" s="82"/>
      <c r="VFJ10" s="5"/>
      <c r="VFM10" s="82"/>
      <c r="VFN10" s="5"/>
      <c r="VFO10" s="81"/>
      <c r="VFP10" s="82"/>
      <c r="VFQ10" s="5"/>
      <c r="VFT10" s="82"/>
      <c r="VFU10" s="5"/>
      <c r="VFX10" s="82"/>
      <c r="VFY10" s="5"/>
      <c r="VFZ10" s="81"/>
      <c r="VGA10" s="82"/>
      <c r="VGB10" s="5"/>
      <c r="VGE10" s="82"/>
      <c r="VGF10" s="5"/>
      <c r="VGI10" s="82"/>
      <c r="VGJ10" s="5"/>
      <c r="VGK10" s="81"/>
      <c r="VGL10" s="82"/>
      <c r="VGM10" s="5"/>
      <c r="VGP10" s="82"/>
      <c r="VGQ10" s="5"/>
      <c r="VGT10" s="82"/>
      <c r="VGU10" s="5"/>
      <c r="VGV10" s="81"/>
      <c r="VGW10" s="82"/>
      <c r="VGX10" s="5"/>
      <c r="VHA10" s="82"/>
      <c r="VHB10" s="5"/>
      <c r="VHE10" s="82"/>
      <c r="VHF10" s="5"/>
      <c r="VHG10" s="81"/>
      <c r="VHH10" s="82"/>
      <c r="VHI10" s="5"/>
      <c r="VHL10" s="82"/>
      <c r="VHM10" s="5"/>
      <c r="VHP10" s="82"/>
      <c r="VHQ10" s="5"/>
      <c r="VHR10" s="81"/>
      <c r="VHS10" s="82"/>
      <c r="VHT10" s="5"/>
      <c r="VHW10" s="82"/>
      <c r="VHX10" s="5"/>
      <c r="VIA10" s="82"/>
      <c r="VIB10" s="5"/>
      <c r="VIC10" s="81"/>
      <c r="VID10" s="82"/>
      <c r="VIE10" s="5"/>
      <c r="VIH10" s="82"/>
      <c r="VII10" s="5"/>
      <c r="VIL10" s="82"/>
      <c r="VIM10" s="5"/>
      <c r="VIN10" s="81"/>
      <c r="VIO10" s="82"/>
      <c r="VIP10" s="5"/>
      <c r="VIS10" s="82"/>
      <c r="VIT10" s="5"/>
      <c r="VIW10" s="82"/>
      <c r="VIX10" s="5"/>
      <c r="VIY10" s="81"/>
      <c r="VIZ10" s="82"/>
      <c r="VJA10" s="5"/>
      <c r="VJD10" s="82"/>
      <c r="VJE10" s="5"/>
      <c r="VJH10" s="82"/>
      <c r="VJI10" s="5"/>
      <c r="VJJ10" s="81"/>
      <c r="VJK10" s="82"/>
      <c r="VJL10" s="5"/>
      <c r="VJO10" s="82"/>
      <c r="VJP10" s="5"/>
      <c r="VJS10" s="82"/>
      <c r="VJT10" s="5"/>
      <c r="VJU10" s="81"/>
      <c r="VJV10" s="82"/>
      <c r="VJW10" s="5"/>
      <c r="VJZ10" s="82"/>
      <c r="VKA10" s="5"/>
      <c r="VKD10" s="82"/>
      <c r="VKE10" s="5"/>
      <c r="VKF10" s="81"/>
      <c r="VKG10" s="82"/>
      <c r="VKH10" s="5"/>
      <c r="VKK10" s="82"/>
      <c r="VKL10" s="5"/>
      <c r="VKO10" s="82"/>
      <c r="VKP10" s="5"/>
      <c r="VKQ10" s="81"/>
      <c r="VKR10" s="82"/>
      <c r="VKS10" s="5"/>
      <c r="VKV10" s="82"/>
      <c r="VKW10" s="5"/>
      <c r="VKZ10" s="82"/>
      <c r="VLA10" s="5"/>
      <c r="VLB10" s="81"/>
      <c r="VLC10" s="82"/>
      <c r="VLD10" s="5"/>
      <c r="VLG10" s="82"/>
      <c r="VLH10" s="5"/>
      <c r="VLK10" s="82"/>
      <c r="VLL10" s="5"/>
      <c r="VLM10" s="81"/>
      <c r="VLN10" s="82"/>
      <c r="VLO10" s="5"/>
      <c r="VLR10" s="82"/>
      <c r="VLS10" s="5"/>
      <c r="VLV10" s="82"/>
      <c r="VLW10" s="5"/>
      <c r="VLX10" s="81"/>
      <c r="VLY10" s="82"/>
      <c r="VLZ10" s="5"/>
      <c r="VMC10" s="82"/>
      <c r="VMD10" s="5"/>
      <c r="VMG10" s="82"/>
      <c r="VMH10" s="5"/>
      <c r="VMI10" s="81"/>
      <c r="VMJ10" s="82"/>
      <c r="VMK10" s="5"/>
      <c r="VMN10" s="82"/>
      <c r="VMO10" s="5"/>
      <c r="VMR10" s="82"/>
      <c r="VMS10" s="5"/>
      <c r="VMT10" s="81"/>
      <c r="VMU10" s="82"/>
      <c r="VMV10" s="5"/>
      <c r="VMY10" s="82"/>
      <c r="VMZ10" s="5"/>
      <c r="VNC10" s="82"/>
      <c r="VND10" s="5"/>
      <c r="VNE10" s="81"/>
      <c r="VNF10" s="82"/>
      <c r="VNG10" s="5"/>
      <c r="VNJ10" s="82"/>
      <c r="VNK10" s="5"/>
      <c r="VNN10" s="82"/>
      <c r="VNO10" s="5"/>
      <c r="VNP10" s="81"/>
      <c r="VNQ10" s="82"/>
      <c r="VNR10" s="5"/>
      <c r="VNU10" s="82"/>
      <c r="VNV10" s="5"/>
      <c r="VNY10" s="82"/>
      <c r="VNZ10" s="5"/>
      <c r="VOA10" s="81"/>
      <c r="VOB10" s="82"/>
      <c r="VOC10" s="5"/>
      <c r="VOF10" s="82"/>
      <c r="VOG10" s="5"/>
      <c r="VOJ10" s="82"/>
      <c r="VOK10" s="5"/>
      <c r="VOL10" s="81"/>
      <c r="VOM10" s="82"/>
      <c r="VON10" s="5"/>
      <c r="VOQ10" s="82"/>
      <c r="VOR10" s="5"/>
      <c r="VOU10" s="82"/>
      <c r="VOV10" s="5"/>
      <c r="VOW10" s="81"/>
      <c r="VOX10" s="82"/>
      <c r="VOY10" s="5"/>
      <c r="VPB10" s="82"/>
      <c r="VPC10" s="5"/>
      <c r="VPF10" s="82"/>
      <c r="VPG10" s="5"/>
      <c r="VPH10" s="81"/>
      <c r="VPI10" s="82"/>
      <c r="VPJ10" s="5"/>
      <c r="VPM10" s="82"/>
      <c r="VPN10" s="5"/>
      <c r="VPQ10" s="82"/>
      <c r="VPR10" s="5"/>
      <c r="VPS10" s="81"/>
      <c r="VPT10" s="82"/>
      <c r="VPU10" s="5"/>
      <c r="VPX10" s="82"/>
      <c r="VPY10" s="5"/>
      <c r="VQB10" s="82"/>
      <c r="VQC10" s="5"/>
      <c r="VQD10" s="81"/>
      <c r="VQE10" s="82"/>
      <c r="VQF10" s="5"/>
      <c r="VQI10" s="82"/>
      <c r="VQJ10" s="5"/>
      <c r="VQM10" s="82"/>
      <c r="VQN10" s="5"/>
      <c r="VQO10" s="81"/>
      <c r="VQP10" s="82"/>
      <c r="VQQ10" s="5"/>
      <c r="VQT10" s="82"/>
      <c r="VQU10" s="5"/>
      <c r="VQX10" s="82"/>
      <c r="VQY10" s="5"/>
      <c r="VQZ10" s="81"/>
      <c r="VRA10" s="82"/>
      <c r="VRB10" s="5"/>
      <c r="VRE10" s="82"/>
      <c r="VRF10" s="5"/>
      <c r="VRI10" s="82"/>
      <c r="VRJ10" s="5"/>
      <c r="VRK10" s="81"/>
      <c r="VRL10" s="82"/>
      <c r="VRM10" s="5"/>
      <c r="VRP10" s="82"/>
      <c r="VRQ10" s="5"/>
      <c r="VRT10" s="82"/>
      <c r="VRU10" s="5"/>
      <c r="VRV10" s="81"/>
      <c r="VRW10" s="82"/>
      <c r="VRX10" s="5"/>
      <c r="VSA10" s="82"/>
      <c r="VSB10" s="5"/>
      <c r="VSE10" s="82"/>
      <c r="VSF10" s="5"/>
      <c r="VSG10" s="81"/>
      <c r="VSH10" s="82"/>
      <c r="VSI10" s="5"/>
      <c r="VSL10" s="82"/>
      <c r="VSM10" s="5"/>
      <c r="VSP10" s="82"/>
      <c r="VSQ10" s="5"/>
      <c r="VSR10" s="81"/>
      <c r="VSS10" s="82"/>
      <c r="VST10" s="5"/>
      <c r="VSW10" s="82"/>
      <c r="VSX10" s="5"/>
      <c r="VTA10" s="82"/>
      <c r="VTB10" s="5"/>
      <c r="VTC10" s="81"/>
      <c r="VTD10" s="82"/>
      <c r="VTE10" s="5"/>
      <c r="VTH10" s="82"/>
      <c r="VTI10" s="5"/>
      <c r="VTL10" s="82"/>
      <c r="VTM10" s="5"/>
      <c r="VTN10" s="81"/>
      <c r="VTO10" s="82"/>
      <c r="VTP10" s="5"/>
      <c r="VTS10" s="82"/>
      <c r="VTT10" s="5"/>
      <c r="VTW10" s="82"/>
      <c r="VTX10" s="5"/>
      <c r="VTY10" s="81"/>
      <c r="VTZ10" s="82"/>
      <c r="VUA10" s="5"/>
      <c r="VUD10" s="82"/>
      <c r="VUE10" s="5"/>
      <c r="VUH10" s="82"/>
      <c r="VUI10" s="5"/>
      <c r="VUJ10" s="81"/>
      <c r="VUK10" s="82"/>
      <c r="VUL10" s="5"/>
      <c r="VUO10" s="82"/>
      <c r="VUP10" s="5"/>
      <c r="VUS10" s="82"/>
      <c r="VUT10" s="5"/>
      <c r="VUU10" s="81"/>
      <c r="VUV10" s="82"/>
      <c r="VUW10" s="5"/>
      <c r="VUZ10" s="82"/>
      <c r="VVA10" s="5"/>
      <c r="VVD10" s="82"/>
      <c r="VVE10" s="5"/>
      <c r="VVF10" s="81"/>
      <c r="VVG10" s="82"/>
      <c r="VVH10" s="5"/>
      <c r="VVK10" s="82"/>
      <c r="VVL10" s="5"/>
      <c r="VVO10" s="82"/>
      <c r="VVP10" s="5"/>
      <c r="VVQ10" s="81"/>
      <c r="VVR10" s="82"/>
      <c r="VVS10" s="5"/>
      <c r="VVV10" s="82"/>
      <c r="VVW10" s="5"/>
      <c r="VVZ10" s="82"/>
      <c r="VWA10" s="5"/>
      <c r="VWB10" s="81"/>
      <c r="VWC10" s="82"/>
      <c r="VWD10" s="5"/>
      <c r="VWG10" s="82"/>
      <c r="VWH10" s="5"/>
      <c r="VWK10" s="82"/>
      <c r="VWL10" s="5"/>
      <c r="VWM10" s="81"/>
      <c r="VWN10" s="82"/>
      <c r="VWO10" s="5"/>
      <c r="VWR10" s="82"/>
      <c r="VWS10" s="5"/>
      <c r="VWV10" s="82"/>
      <c r="VWW10" s="5"/>
      <c r="VWX10" s="81"/>
      <c r="VWY10" s="82"/>
      <c r="VWZ10" s="5"/>
      <c r="VXC10" s="82"/>
      <c r="VXD10" s="5"/>
      <c r="VXG10" s="82"/>
      <c r="VXH10" s="5"/>
      <c r="VXI10" s="81"/>
      <c r="VXJ10" s="82"/>
      <c r="VXK10" s="5"/>
      <c r="VXN10" s="82"/>
      <c r="VXO10" s="5"/>
      <c r="VXR10" s="82"/>
      <c r="VXS10" s="5"/>
      <c r="VXT10" s="81"/>
      <c r="VXU10" s="82"/>
      <c r="VXV10" s="5"/>
      <c r="VXY10" s="82"/>
      <c r="VXZ10" s="5"/>
      <c r="VYC10" s="82"/>
      <c r="VYD10" s="5"/>
      <c r="VYE10" s="81"/>
      <c r="VYF10" s="82"/>
      <c r="VYG10" s="5"/>
      <c r="VYJ10" s="82"/>
      <c r="VYK10" s="5"/>
      <c r="VYN10" s="82"/>
      <c r="VYO10" s="5"/>
      <c r="VYP10" s="81"/>
      <c r="VYQ10" s="82"/>
      <c r="VYR10" s="5"/>
      <c r="VYU10" s="82"/>
      <c r="VYV10" s="5"/>
      <c r="VYY10" s="82"/>
      <c r="VYZ10" s="5"/>
      <c r="VZA10" s="81"/>
      <c r="VZB10" s="82"/>
      <c r="VZC10" s="5"/>
      <c r="VZF10" s="82"/>
      <c r="VZG10" s="5"/>
      <c r="VZJ10" s="82"/>
      <c r="VZK10" s="5"/>
      <c r="VZL10" s="81"/>
      <c r="VZM10" s="82"/>
      <c r="VZN10" s="5"/>
      <c r="VZQ10" s="82"/>
      <c r="VZR10" s="5"/>
      <c r="VZU10" s="82"/>
      <c r="VZV10" s="5"/>
      <c r="VZW10" s="81"/>
      <c r="VZX10" s="82"/>
      <c r="VZY10" s="5"/>
      <c r="WAB10" s="82"/>
      <c r="WAC10" s="5"/>
      <c r="WAF10" s="82"/>
      <c r="WAG10" s="5"/>
      <c r="WAH10" s="81"/>
      <c r="WAI10" s="82"/>
      <c r="WAJ10" s="5"/>
      <c r="WAM10" s="82"/>
      <c r="WAN10" s="5"/>
      <c r="WAQ10" s="82"/>
      <c r="WAR10" s="5"/>
      <c r="WAS10" s="81"/>
      <c r="WAT10" s="82"/>
      <c r="WAU10" s="5"/>
      <c r="WAX10" s="82"/>
      <c r="WAY10" s="5"/>
      <c r="WBB10" s="82"/>
      <c r="WBC10" s="5"/>
      <c r="WBD10" s="81"/>
      <c r="WBE10" s="82"/>
      <c r="WBF10" s="5"/>
      <c r="WBI10" s="82"/>
      <c r="WBJ10" s="5"/>
      <c r="WBM10" s="82"/>
      <c r="WBN10" s="5"/>
      <c r="WBO10" s="81"/>
      <c r="WBP10" s="82"/>
      <c r="WBQ10" s="5"/>
      <c r="WBT10" s="82"/>
      <c r="WBU10" s="5"/>
      <c r="WBX10" s="82"/>
      <c r="WBY10" s="5"/>
      <c r="WBZ10" s="81"/>
      <c r="WCA10" s="82"/>
      <c r="WCB10" s="5"/>
      <c r="WCE10" s="82"/>
      <c r="WCF10" s="5"/>
      <c r="WCI10" s="82"/>
      <c r="WCJ10" s="5"/>
      <c r="WCK10" s="81"/>
      <c r="WCL10" s="82"/>
      <c r="WCM10" s="5"/>
      <c r="WCP10" s="82"/>
      <c r="WCQ10" s="5"/>
      <c r="WCT10" s="82"/>
      <c r="WCU10" s="5"/>
      <c r="WCV10" s="81"/>
      <c r="WCW10" s="82"/>
      <c r="WCX10" s="5"/>
      <c r="WDA10" s="82"/>
      <c r="WDB10" s="5"/>
      <c r="WDE10" s="82"/>
      <c r="WDF10" s="5"/>
      <c r="WDG10" s="81"/>
      <c r="WDH10" s="82"/>
      <c r="WDI10" s="5"/>
      <c r="WDL10" s="82"/>
      <c r="WDM10" s="5"/>
      <c r="WDP10" s="82"/>
      <c r="WDQ10" s="5"/>
      <c r="WDR10" s="81"/>
      <c r="WDS10" s="82"/>
      <c r="WDT10" s="5"/>
      <c r="WDW10" s="82"/>
      <c r="WDX10" s="5"/>
      <c r="WEA10" s="82"/>
      <c r="WEB10" s="5"/>
      <c r="WEC10" s="81"/>
      <c r="WED10" s="82"/>
      <c r="WEE10" s="5"/>
      <c r="WEH10" s="82"/>
      <c r="WEI10" s="5"/>
      <c r="WEL10" s="82"/>
      <c r="WEM10" s="5"/>
      <c r="WEN10" s="81"/>
      <c r="WEO10" s="82"/>
      <c r="WEP10" s="5"/>
      <c r="WES10" s="82"/>
      <c r="WET10" s="5"/>
      <c r="WEW10" s="82"/>
      <c r="WEX10" s="5"/>
      <c r="WEY10" s="81"/>
      <c r="WEZ10" s="82"/>
      <c r="WFA10" s="5"/>
      <c r="WFD10" s="82"/>
      <c r="WFE10" s="5"/>
      <c r="WFH10" s="82"/>
      <c r="WFI10" s="5"/>
      <c r="WFJ10" s="81"/>
      <c r="WFK10" s="82"/>
      <c r="WFL10" s="5"/>
      <c r="WFO10" s="82"/>
      <c r="WFP10" s="5"/>
      <c r="WFS10" s="82"/>
      <c r="WFT10" s="5"/>
      <c r="WFU10" s="81"/>
      <c r="WFV10" s="82"/>
      <c r="WFW10" s="5"/>
      <c r="WFZ10" s="82"/>
      <c r="WGA10" s="5"/>
      <c r="WGD10" s="82"/>
      <c r="WGE10" s="5"/>
      <c r="WGF10" s="81"/>
      <c r="WGG10" s="82"/>
      <c r="WGH10" s="5"/>
      <c r="WGK10" s="82"/>
      <c r="WGL10" s="5"/>
      <c r="WGO10" s="82"/>
      <c r="WGP10" s="5"/>
      <c r="WGQ10" s="81"/>
      <c r="WGR10" s="82"/>
      <c r="WGS10" s="5"/>
      <c r="WGV10" s="82"/>
      <c r="WGW10" s="5"/>
      <c r="WGZ10" s="82"/>
      <c r="WHA10" s="5"/>
      <c r="WHB10" s="81"/>
      <c r="WHC10" s="82"/>
      <c r="WHD10" s="5"/>
      <c r="WHG10" s="82"/>
      <c r="WHH10" s="5"/>
      <c r="WHK10" s="82"/>
      <c r="WHL10" s="5"/>
      <c r="WHM10" s="81"/>
      <c r="WHN10" s="82"/>
      <c r="WHO10" s="5"/>
      <c r="WHR10" s="82"/>
      <c r="WHS10" s="5"/>
      <c r="WHV10" s="82"/>
      <c r="WHW10" s="5"/>
      <c r="WHX10" s="81"/>
      <c r="WHY10" s="82"/>
      <c r="WHZ10" s="5"/>
      <c r="WIC10" s="82"/>
      <c r="WID10" s="5"/>
      <c r="WIG10" s="82"/>
      <c r="WIH10" s="5"/>
      <c r="WII10" s="81"/>
      <c r="WIJ10" s="82"/>
      <c r="WIK10" s="5"/>
      <c r="WIN10" s="82"/>
      <c r="WIO10" s="5"/>
      <c r="WIR10" s="82"/>
      <c r="WIS10" s="5"/>
      <c r="WIT10" s="81"/>
      <c r="WIU10" s="82"/>
      <c r="WIV10" s="5"/>
      <c r="WIY10" s="82"/>
      <c r="WIZ10" s="5"/>
      <c r="WJC10" s="82"/>
      <c r="WJD10" s="5"/>
      <c r="WJE10" s="81"/>
      <c r="WJF10" s="82"/>
      <c r="WJG10" s="5"/>
      <c r="WJJ10" s="82"/>
      <c r="WJK10" s="5"/>
      <c r="WJN10" s="82"/>
      <c r="WJO10" s="5"/>
      <c r="WJP10" s="81"/>
      <c r="WJQ10" s="82"/>
      <c r="WJR10" s="5"/>
      <c r="WJU10" s="82"/>
      <c r="WJV10" s="5"/>
      <c r="WJY10" s="82"/>
      <c r="WJZ10" s="5"/>
      <c r="WKA10" s="81"/>
      <c r="WKB10" s="82"/>
      <c r="WKC10" s="5"/>
      <c r="WKF10" s="82"/>
      <c r="WKG10" s="5"/>
      <c r="WKJ10" s="82"/>
      <c r="WKK10" s="5"/>
      <c r="WKL10" s="81"/>
      <c r="WKM10" s="82"/>
      <c r="WKN10" s="5"/>
      <c r="WKQ10" s="82"/>
      <c r="WKR10" s="5"/>
      <c r="WKU10" s="82"/>
      <c r="WKV10" s="5"/>
      <c r="WKW10" s="81"/>
      <c r="WKX10" s="82"/>
      <c r="WKY10" s="5"/>
      <c r="WLB10" s="82"/>
      <c r="WLC10" s="5"/>
      <c r="WLF10" s="82"/>
      <c r="WLG10" s="5"/>
      <c r="WLH10" s="81"/>
      <c r="WLI10" s="82"/>
      <c r="WLJ10" s="5"/>
      <c r="WLM10" s="82"/>
      <c r="WLN10" s="5"/>
      <c r="WLQ10" s="82"/>
      <c r="WLR10" s="5"/>
      <c r="WLS10" s="81"/>
      <c r="WLT10" s="82"/>
      <c r="WLU10" s="5"/>
      <c r="WLX10" s="82"/>
      <c r="WLY10" s="5"/>
      <c r="WMB10" s="82"/>
      <c r="WMC10" s="5"/>
      <c r="WMD10" s="81"/>
      <c r="WME10" s="82"/>
      <c r="WMF10" s="5"/>
      <c r="WMI10" s="82"/>
      <c r="WMJ10" s="5"/>
      <c r="WMM10" s="82"/>
      <c r="WMN10" s="5"/>
      <c r="WMO10" s="81"/>
      <c r="WMP10" s="82"/>
      <c r="WMQ10" s="5"/>
      <c r="WMT10" s="82"/>
      <c r="WMU10" s="5"/>
      <c r="WMX10" s="82"/>
      <c r="WMY10" s="5"/>
      <c r="WMZ10" s="81"/>
      <c r="WNA10" s="82"/>
      <c r="WNB10" s="5"/>
      <c r="WNE10" s="82"/>
      <c r="WNF10" s="5"/>
      <c r="WNI10" s="82"/>
      <c r="WNJ10" s="5"/>
      <c r="WNK10" s="81"/>
      <c r="WNL10" s="82"/>
      <c r="WNM10" s="5"/>
      <c r="WNP10" s="82"/>
      <c r="WNQ10" s="5"/>
      <c r="WNT10" s="82"/>
      <c r="WNU10" s="5"/>
      <c r="WNV10" s="81"/>
      <c r="WNW10" s="82"/>
      <c r="WNX10" s="5"/>
      <c r="WOA10" s="82"/>
      <c r="WOB10" s="5"/>
      <c r="WOE10" s="82"/>
      <c r="WOF10" s="5"/>
      <c r="WOG10" s="81"/>
      <c r="WOH10" s="82"/>
      <c r="WOI10" s="5"/>
      <c r="WOL10" s="82"/>
      <c r="WOM10" s="5"/>
      <c r="WOP10" s="82"/>
      <c r="WOQ10" s="5"/>
      <c r="WOR10" s="81"/>
      <c r="WOS10" s="82"/>
      <c r="WOT10" s="5"/>
      <c r="WOW10" s="82"/>
      <c r="WOX10" s="5"/>
      <c r="WPA10" s="82"/>
      <c r="WPB10" s="5"/>
      <c r="WPC10" s="81"/>
      <c r="WPD10" s="82"/>
      <c r="WPE10" s="5"/>
      <c r="WPH10" s="82"/>
      <c r="WPI10" s="5"/>
      <c r="WPL10" s="82"/>
      <c r="WPM10" s="5"/>
      <c r="WPN10" s="81"/>
      <c r="WPO10" s="82"/>
      <c r="WPP10" s="5"/>
      <c r="WPS10" s="82"/>
      <c r="WPT10" s="5"/>
      <c r="WPW10" s="82"/>
      <c r="WPX10" s="5"/>
      <c r="WPY10" s="81"/>
      <c r="WPZ10" s="82"/>
      <c r="WQA10" s="5"/>
      <c r="WQD10" s="82"/>
      <c r="WQE10" s="5"/>
      <c r="WQH10" s="82"/>
      <c r="WQI10" s="5"/>
      <c r="WQJ10" s="81"/>
      <c r="WQK10" s="82"/>
      <c r="WQL10" s="5"/>
      <c r="WQO10" s="82"/>
      <c r="WQP10" s="5"/>
      <c r="WQS10" s="82"/>
      <c r="WQT10" s="5"/>
      <c r="WQU10" s="81"/>
      <c r="WQV10" s="82"/>
      <c r="WQW10" s="5"/>
      <c r="WQZ10" s="82"/>
      <c r="WRA10" s="5"/>
      <c r="WRD10" s="82"/>
      <c r="WRE10" s="5"/>
      <c r="WRF10" s="81"/>
      <c r="WRG10" s="82"/>
      <c r="WRH10" s="5"/>
      <c r="WRK10" s="82"/>
      <c r="WRL10" s="5"/>
      <c r="WRO10" s="82"/>
      <c r="WRP10" s="5"/>
      <c r="WRQ10" s="81"/>
      <c r="WRR10" s="82"/>
      <c r="WRS10" s="5"/>
      <c r="WRV10" s="82"/>
      <c r="WRW10" s="5"/>
      <c r="WRZ10" s="82"/>
      <c r="WSA10" s="5"/>
      <c r="WSB10" s="81"/>
      <c r="WSC10" s="82"/>
      <c r="WSD10" s="5"/>
      <c r="WSG10" s="82"/>
      <c r="WSH10" s="5"/>
      <c r="WSK10" s="82"/>
      <c r="WSL10" s="5"/>
      <c r="WSM10" s="81"/>
      <c r="WSN10" s="82"/>
      <c r="WSO10" s="5"/>
      <c r="WSR10" s="82"/>
      <c r="WSS10" s="5"/>
      <c r="WSV10" s="82"/>
      <c r="WSW10" s="5"/>
      <c r="WSX10" s="81"/>
      <c r="WSY10" s="82"/>
      <c r="WSZ10" s="5"/>
      <c r="WTC10" s="82"/>
      <c r="WTD10" s="5"/>
      <c r="WTG10" s="82"/>
      <c r="WTH10" s="5"/>
      <c r="WTI10" s="81"/>
      <c r="WTJ10" s="82"/>
      <c r="WTK10" s="5"/>
      <c r="WTN10" s="82"/>
      <c r="WTO10" s="5"/>
      <c r="WTR10" s="82"/>
      <c r="WTS10" s="5"/>
      <c r="WTT10" s="81"/>
      <c r="WTU10" s="82"/>
      <c r="WTV10" s="5"/>
      <c r="WTY10" s="82"/>
      <c r="WTZ10" s="5"/>
      <c r="WUC10" s="82"/>
      <c r="WUD10" s="5"/>
      <c r="WUE10" s="81"/>
      <c r="WUF10" s="82"/>
      <c r="WUG10" s="5"/>
      <c r="WUJ10" s="82"/>
      <c r="WUK10" s="5"/>
      <c r="WUN10" s="82"/>
      <c r="WUO10" s="5"/>
      <c r="WUP10" s="81"/>
      <c r="WUQ10" s="82"/>
      <c r="WUR10" s="5"/>
      <c r="WUU10" s="82"/>
      <c r="WUV10" s="5"/>
      <c r="WUY10" s="82"/>
      <c r="WUZ10" s="5"/>
      <c r="WVA10" s="81"/>
      <c r="WVB10" s="82"/>
      <c r="WVC10" s="5"/>
      <c r="WVF10" s="82"/>
      <c r="WVG10" s="5"/>
      <c r="WVJ10" s="82"/>
      <c r="WVK10" s="5"/>
      <c r="WVL10" s="81"/>
      <c r="WVM10" s="82"/>
      <c r="WVN10" s="5"/>
      <c r="WVQ10" s="82"/>
      <c r="WVR10" s="5"/>
      <c r="WVU10" s="82"/>
      <c r="WVV10" s="5"/>
      <c r="WVW10" s="81"/>
      <c r="WVX10" s="82"/>
      <c r="WVY10" s="5"/>
      <c r="WWB10" s="82"/>
      <c r="WWC10" s="5"/>
      <c r="WWF10" s="82"/>
      <c r="WWG10" s="5"/>
      <c r="WWH10" s="81"/>
      <c r="WWI10" s="82"/>
      <c r="WWJ10" s="5"/>
      <c r="WWM10" s="82"/>
      <c r="WWN10" s="5"/>
      <c r="WWQ10" s="82"/>
      <c r="WWR10" s="5"/>
      <c r="WWS10" s="81"/>
      <c r="WWT10" s="82"/>
      <c r="WWU10" s="5"/>
      <c r="WWX10" s="82"/>
      <c r="WWY10" s="5"/>
      <c r="WXB10" s="82"/>
      <c r="WXC10" s="5"/>
      <c r="WXD10" s="81"/>
      <c r="WXE10" s="82"/>
      <c r="WXF10" s="5"/>
      <c r="WXI10" s="82"/>
      <c r="WXJ10" s="5"/>
      <c r="WXM10" s="82"/>
      <c r="WXN10" s="5"/>
      <c r="WXO10" s="81"/>
      <c r="WXP10" s="82"/>
      <c r="WXQ10" s="5"/>
      <c r="WXT10" s="82"/>
      <c r="WXU10" s="5"/>
      <c r="WXX10" s="82"/>
      <c r="WXY10" s="5"/>
      <c r="WXZ10" s="81"/>
      <c r="WYA10" s="82"/>
      <c r="WYB10" s="5"/>
      <c r="WYE10" s="82"/>
      <c r="WYF10" s="5"/>
      <c r="WYI10" s="82"/>
      <c r="WYJ10" s="5"/>
      <c r="WYK10" s="81"/>
      <c r="WYL10" s="82"/>
      <c r="WYM10" s="5"/>
      <c r="WYP10" s="82"/>
      <c r="WYQ10" s="5"/>
      <c r="WYT10" s="82"/>
      <c r="WYU10" s="5"/>
      <c r="WYV10" s="81"/>
      <c r="WYW10" s="82"/>
      <c r="WYX10" s="5"/>
      <c r="WZA10" s="82"/>
      <c r="WZB10" s="5"/>
      <c r="WZE10" s="82"/>
      <c r="WZF10" s="5"/>
      <c r="WZG10" s="81"/>
      <c r="WZH10" s="82"/>
      <c r="WZI10" s="5"/>
      <c r="WZL10" s="82"/>
      <c r="WZM10" s="5"/>
      <c r="WZP10" s="82"/>
      <c r="WZQ10" s="5"/>
      <c r="WZR10" s="81"/>
      <c r="WZS10" s="82"/>
      <c r="WZT10" s="5"/>
      <c r="WZW10" s="82"/>
      <c r="WZX10" s="5"/>
      <c r="XAA10" s="82"/>
      <c r="XAB10" s="5"/>
      <c r="XAC10" s="81"/>
      <c r="XAD10" s="82"/>
      <c r="XAE10" s="5"/>
      <c r="XAH10" s="82"/>
      <c r="XAI10" s="5"/>
      <c r="XAL10" s="82"/>
      <c r="XAM10" s="5"/>
      <c r="XAN10" s="81"/>
      <c r="XAO10" s="82"/>
      <c r="XAP10" s="5"/>
      <c r="XAS10" s="82"/>
      <c r="XAT10" s="5"/>
      <c r="XAW10" s="82"/>
      <c r="XAX10" s="5"/>
      <c r="XAY10" s="81"/>
      <c r="XAZ10" s="82"/>
      <c r="XBA10" s="5"/>
      <c r="XBD10" s="82"/>
      <c r="XBE10" s="5"/>
      <c r="XBH10" s="82"/>
      <c r="XBI10" s="5"/>
      <c r="XBJ10" s="81"/>
      <c r="XBK10" s="82"/>
      <c r="XBL10" s="5"/>
      <c r="XBO10" s="82"/>
      <c r="XBP10" s="5"/>
      <c r="XBS10" s="82"/>
      <c r="XBT10" s="5"/>
      <c r="XBU10" s="81"/>
      <c r="XBV10" s="82"/>
      <c r="XBW10" s="5"/>
      <c r="XBZ10" s="82"/>
      <c r="XCA10" s="5"/>
      <c r="XCD10" s="82"/>
      <c r="XCE10" s="5"/>
      <c r="XCF10" s="81"/>
      <c r="XCG10" s="82"/>
      <c r="XCH10" s="5"/>
      <c r="XCK10" s="82"/>
      <c r="XCL10" s="5"/>
      <c r="XCO10" s="82"/>
      <c r="XCP10" s="5"/>
      <c r="XCQ10" s="81"/>
      <c r="XCR10" s="82"/>
      <c r="XCS10" s="5"/>
      <c r="XCV10" s="82"/>
      <c r="XCW10" s="5"/>
      <c r="XCZ10" s="82"/>
      <c r="XDA10" s="5"/>
      <c r="XDB10" s="81"/>
      <c r="XDC10" s="82"/>
      <c r="XDD10" s="5"/>
      <c r="XDG10" s="82"/>
      <c r="XDH10" s="5"/>
      <c r="XDK10" s="82"/>
      <c r="XDL10" s="5"/>
      <c r="XDM10" s="81"/>
      <c r="XDN10" s="82"/>
      <c r="XDO10" s="5"/>
      <c r="XDR10" s="82"/>
      <c r="XDS10" s="5"/>
      <c r="XDV10" s="82"/>
      <c r="XDW10" s="5"/>
      <c r="XDX10" s="81"/>
      <c r="XDY10" s="82"/>
      <c r="XDZ10" s="5"/>
      <c r="XEC10" s="82"/>
      <c r="XED10" s="5"/>
      <c r="XEG10" s="82"/>
      <c r="XEH10" s="5"/>
      <c r="XEI10" s="81"/>
      <c r="XEJ10" s="82"/>
      <c r="XEK10" s="5"/>
      <c r="XEN10" s="82"/>
      <c r="XEO10" s="5"/>
      <c r="XER10" s="82"/>
      <c r="XES10" s="5"/>
      <c r="XET10" s="81"/>
      <c r="XEU10" s="82"/>
      <c r="XEV10" s="5"/>
    </row>
    <row r="11" spans="1:1024 1027:2047 2050:3070 3073:8192 8195:9215 9218:10238 10241:12288 12291:13311 13314:14334 14337:16376" ht="14.4">
      <c r="A11" s="77">
        <v>2020</v>
      </c>
      <c r="B11" s="86">
        <v>59.885691796089866</v>
      </c>
      <c r="C11" s="79">
        <v>25</v>
      </c>
      <c r="D11" s="80"/>
      <c r="E11" s="80"/>
      <c r="F11" s="86">
        <v>38.171933473521015</v>
      </c>
      <c r="G11" s="79">
        <v>27</v>
      </c>
      <c r="H11" s="80"/>
      <c r="I11" s="80"/>
      <c r="J11" s="86">
        <v>98.057625269610881</v>
      </c>
      <c r="K11" s="79">
        <v>27</v>
      </c>
    </row>
    <row r="12" spans="1:1024 1027:2047 2050:3070 3073:8192 8195:9215 9218:10238 10241:12288 12291:13311 13314:14334 14337:16376" ht="14.4">
      <c r="A12" s="83">
        <v>2019</v>
      </c>
      <c r="B12" s="84">
        <v>61.983761623988173</v>
      </c>
      <c r="C12" s="7">
        <v>32</v>
      </c>
      <c r="D12" s="85"/>
      <c r="E12" s="85"/>
      <c r="F12" s="84">
        <v>38.982914874187685</v>
      </c>
      <c r="G12" s="7">
        <v>23</v>
      </c>
      <c r="H12" s="85"/>
      <c r="I12" s="85"/>
      <c r="J12" s="84">
        <v>100.96667649817586</v>
      </c>
      <c r="K12" s="7">
        <v>28</v>
      </c>
    </row>
    <row r="13" spans="1:1024 1027:2047 2050:3070 3073:8192 8195:9215 9218:10238 10241:12288 12291:13311 13314:14334 14337:16376" ht="14.4">
      <c r="A13" s="77">
        <v>2018</v>
      </c>
      <c r="B13" s="86">
        <v>62.822244580125819</v>
      </c>
      <c r="C13" s="79">
        <v>26</v>
      </c>
      <c r="D13" s="80"/>
      <c r="E13" s="80"/>
      <c r="F13" s="86">
        <v>39.986296065502771</v>
      </c>
      <c r="G13" s="79">
        <v>22</v>
      </c>
      <c r="H13" s="80"/>
      <c r="I13" s="80"/>
      <c r="J13" s="86">
        <v>102.8085406456286</v>
      </c>
      <c r="K13" s="79">
        <v>24</v>
      </c>
    </row>
    <row r="14" spans="1:1024 1027:2047 2050:3070 3073:8192 8195:9215 9218:10238 10241:12288 12291:13311 13314:14334 14337:16376" ht="14.4">
      <c r="A14" s="83">
        <v>2017</v>
      </c>
      <c r="B14" s="84">
        <v>60.400006947405622</v>
      </c>
      <c r="C14" s="7">
        <v>28</v>
      </c>
      <c r="D14" s="85"/>
      <c r="E14" s="85"/>
      <c r="F14" s="84">
        <v>39.418303292516484</v>
      </c>
      <c r="G14" s="7">
        <v>23</v>
      </c>
      <c r="H14" s="85"/>
      <c r="I14" s="85"/>
      <c r="J14" s="84">
        <v>99.818310239922113</v>
      </c>
      <c r="K14" s="7">
        <v>27</v>
      </c>
    </row>
    <row r="15" spans="1:1024 1027:2047 2050:3070 3073:8192 8195:9215 9218:10238 10241:12288 12291:13311 13314:14334 14337:16376" ht="14.4">
      <c r="A15" s="77">
        <v>2016</v>
      </c>
      <c r="B15" s="86">
        <v>59.198747584764405</v>
      </c>
      <c r="C15" s="79">
        <v>27</v>
      </c>
      <c r="D15" s="80"/>
      <c r="E15" s="80"/>
      <c r="F15" s="86">
        <v>38.735907140169751</v>
      </c>
      <c r="G15" s="79">
        <v>24</v>
      </c>
      <c r="H15" s="80"/>
      <c r="I15" s="80"/>
      <c r="J15" s="86">
        <v>97.934654724934163</v>
      </c>
      <c r="K15" s="79">
        <v>27</v>
      </c>
    </row>
    <row r="16" spans="1:1024 1027:2047 2050:3070 3073:8192 8195:9215 9218:10238 10241:12288 12291:13311 13314:14334 14337:16376" ht="14.4">
      <c r="A16" s="83">
        <v>2015</v>
      </c>
      <c r="B16" s="84">
        <v>58.108116324013459</v>
      </c>
      <c r="C16" s="7">
        <v>33</v>
      </c>
      <c r="D16" s="85"/>
      <c r="E16" s="85"/>
      <c r="F16" s="84">
        <v>38.151521940932781</v>
      </c>
      <c r="G16" s="7">
        <v>28</v>
      </c>
      <c r="H16" s="85"/>
      <c r="I16" s="85"/>
      <c r="J16" s="84">
        <v>96.259638264946247</v>
      </c>
      <c r="K16" s="7">
        <v>32</v>
      </c>
    </row>
    <row r="17" spans="1:11" ht="14.4">
      <c r="A17" s="77">
        <v>2014</v>
      </c>
      <c r="B17" s="86">
        <v>58.76339693357901</v>
      </c>
      <c r="C17" s="79">
        <v>32</v>
      </c>
      <c r="D17" s="80"/>
      <c r="E17" s="80"/>
      <c r="F17" s="86">
        <v>38.62267587563899</v>
      </c>
      <c r="G17" s="79">
        <v>28</v>
      </c>
      <c r="H17" s="80"/>
      <c r="I17" s="80"/>
      <c r="J17" s="86">
        <v>97.386072809217993</v>
      </c>
      <c r="K17" s="79">
        <v>30</v>
      </c>
    </row>
    <row r="18" spans="1:11" ht="14.4">
      <c r="A18" s="83">
        <v>2013</v>
      </c>
      <c r="B18" s="84">
        <v>57.827600546289474</v>
      </c>
      <c r="C18" s="7">
        <v>36</v>
      </c>
      <c r="D18" s="85"/>
      <c r="E18" s="85"/>
      <c r="F18" s="84">
        <v>37.152581531734377</v>
      </c>
      <c r="G18" s="7">
        <v>31</v>
      </c>
      <c r="H18" s="85"/>
      <c r="I18" s="85"/>
      <c r="J18" s="84">
        <v>94.980182078023859</v>
      </c>
      <c r="K18" s="7">
        <v>36</v>
      </c>
    </row>
    <row r="19" spans="1:11" ht="15.6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1" spans="1:11">
      <c r="A21" s="42" t="s">
        <v>192</v>
      </c>
    </row>
  </sheetData>
  <mergeCells count="5">
    <mergeCell ref="A2:K2"/>
    <mergeCell ref="A4:K4"/>
    <mergeCell ref="B6:C6"/>
    <mergeCell ref="F6:G6"/>
    <mergeCell ref="C7:D7"/>
  </mergeCells>
  <printOptions horizontalCentered="1"/>
  <pageMargins left="1" right="1.2" top="0.7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174A7C"/>
    <pageSetUpPr fitToPage="1"/>
  </sheetPr>
  <dimension ref="A1:L61"/>
  <sheetViews>
    <sheetView zoomScaleNormal="100" workbookViewId="0"/>
  </sheetViews>
  <sheetFormatPr defaultColWidth="9.109375" defaultRowHeight="18" customHeight="1"/>
  <cols>
    <col min="1" max="1" width="21.44140625" style="49" customWidth="1"/>
    <col min="2" max="2" width="9.88671875" style="103" bestFit="1" customWidth="1"/>
    <col min="3" max="3" width="13" style="104" customWidth="1"/>
    <col min="4" max="4" width="4.33203125" style="103" customWidth="1"/>
    <col min="5" max="5" width="9.88671875" style="49" bestFit="1" customWidth="1"/>
    <col min="6" max="6" width="8.88671875" style="49" customWidth="1"/>
    <col min="7" max="7" width="3.6640625" style="49" customWidth="1"/>
    <col min="8" max="8" width="9.88671875" style="49" bestFit="1" customWidth="1"/>
    <col min="9" max="9" width="9.109375" style="49"/>
    <col min="10" max="10" width="4.109375" style="49" customWidth="1"/>
    <col min="11" max="11" width="9.88671875" style="49" bestFit="1" customWidth="1"/>
    <col min="12" max="16384" width="9.109375" style="49"/>
  </cols>
  <sheetData>
    <row r="1" spans="1:12" ht="18" customHeight="1">
      <c r="A1" s="16" t="s">
        <v>143</v>
      </c>
      <c r="B1" s="16"/>
      <c r="C1" s="88"/>
      <c r="D1" s="16"/>
      <c r="E1" s="16"/>
      <c r="F1" s="16"/>
      <c r="G1" s="16"/>
      <c r="H1" s="16"/>
      <c r="I1" s="16"/>
      <c r="J1" s="16"/>
      <c r="K1" s="16"/>
      <c r="L1" s="16"/>
    </row>
    <row r="2" spans="1:12" s="5" customFormat="1">
      <c r="A2" s="291" t="s">
        <v>206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s="5" customForma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5" customFormat="1" ht="14.4">
      <c r="A4" s="292" t="str">
        <f>"Fiscal Years "&amp;'Table 1'!C6&amp;" - "&amp;'Table 1'!F6</f>
        <v>Fiscal Years 2019 - 2022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2" s="5" customFormat="1" ht="15" customHeight="1">
      <c r="A5" s="51"/>
      <c r="B5" s="304" t="str">
        <f>"FY "&amp;'Table 1'!C6</f>
        <v>FY 2019</v>
      </c>
      <c r="C5" s="304"/>
      <c r="D5" s="51"/>
      <c r="E5" s="304" t="str">
        <f>"FY "&amp;'Table 1'!D6</f>
        <v>FY 2020</v>
      </c>
      <c r="F5" s="304"/>
      <c r="G5" s="51"/>
      <c r="H5" s="304" t="str">
        <f>"FY "&amp;'Table 1'!E6</f>
        <v>FY 2021</v>
      </c>
      <c r="I5" s="304"/>
      <c r="J5" s="51"/>
      <c r="K5" s="304" t="str">
        <f>"FY "&amp;'Table 1'!F6</f>
        <v>FY 2022</v>
      </c>
      <c r="L5" s="305"/>
    </row>
    <row r="6" spans="1:12" s="91" customFormat="1" ht="15" customHeight="1">
      <c r="A6" s="53" t="s">
        <v>2</v>
      </c>
      <c r="B6" s="89" t="s">
        <v>64</v>
      </c>
      <c r="C6" s="90" t="s">
        <v>1</v>
      </c>
      <c r="D6" s="53"/>
      <c r="E6" s="89" t="s">
        <v>64</v>
      </c>
      <c r="F6" s="90" t="s">
        <v>1</v>
      </c>
      <c r="G6" s="53"/>
      <c r="H6" s="89" t="s">
        <v>64</v>
      </c>
      <c r="I6" s="90" t="s">
        <v>1</v>
      </c>
      <c r="J6" s="53"/>
      <c r="K6" s="89" t="s">
        <v>64</v>
      </c>
      <c r="L6" s="90" t="s">
        <v>1</v>
      </c>
    </row>
    <row r="7" spans="1:12">
      <c r="A7" s="79" t="s">
        <v>7</v>
      </c>
      <c r="B7" s="92">
        <v>53.498917477677693</v>
      </c>
      <c r="C7" s="93">
        <v>2</v>
      </c>
      <c r="D7" s="93"/>
      <c r="E7" s="92">
        <v>52.721965535362003</v>
      </c>
      <c r="F7" s="93">
        <v>2</v>
      </c>
      <c r="G7" s="79"/>
      <c r="H7" s="92">
        <v>51.784962289340683</v>
      </c>
      <c r="I7" s="93">
        <v>1</v>
      </c>
      <c r="J7" s="79"/>
      <c r="K7" s="92">
        <v>52.353879851402375</v>
      </c>
      <c r="L7" s="93">
        <v>1</v>
      </c>
    </row>
    <row r="8" spans="1:12">
      <c r="A8" s="7" t="s">
        <v>48</v>
      </c>
      <c r="B8" s="94">
        <v>53.07848949106112</v>
      </c>
      <c r="C8" s="95">
        <v>3</v>
      </c>
      <c r="D8" s="95"/>
      <c r="E8" s="94">
        <v>51.599223772978682</v>
      </c>
      <c r="F8" s="95">
        <v>3</v>
      </c>
      <c r="G8" s="7"/>
      <c r="H8" s="94">
        <v>49.261989885505812</v>
      </c>
      <c r="I8" s="95">
        <v>4</v>
      </c>
      <c r="J8" s="7"/>
      <c r="K8" s="94">
        <v>49.844737781646913</v>
      </c>
      <c r="L8" s="95">
        <v>2</v>
      </c>
    </row>
    <row r="9" spans="1:12">
      <c r="A9" s="79" t="s">
        <v>11</v>
      </c>
      <c r="B9" s="92">
        <v>52.655258295850182</v>
      </c>
      <c r="C9" s="93">
        <v>4</v>
      </c>
      <c r="D9" s="93"/>
      <c r="E9" s="92">
        <v>50.968749709916366</v>
      </c>
      <c r="F9" s="93">
        <v>4</v>
      </c>
      <c r="G9" s="79"/>
      <c r="H9" s="92">
        <v>50.030394452621941</v>
      </c>
      <c r="I9" s="93">
        <v>3</v>
      </c>
      <c r="J9" s="79"/>
      <c r="K9" s="92">
        <v>47.695511254632336</v>
      </c>
      <c r="L9" s="93">
        <v>3</v>
      </c>
    </row>
    <row r="10" spans="1:12">
      <c r="A10" s="7" t="s">
        <v>8</v>
      </c>
      <c r="B10" s="94">
        <v>55.438932600305293</v>
      </c>
      <c r="C10" s="95">
        <v>1</v>
      </c>
      <c r="D10" s="95"/>
      <c r="E10" s="94">
        <v>55.908357924713528</v>
      </c>
      <c r="F10" s="95">
        <v>1</v>
      </c>
      <c r="G10" s="7"/>
      <c r="H10" s="94">
        <v>51.748111395603402</v>
      </c>
      <c r="I10" s="95">
        <v>2</v>
      </c>
      <c r="J10" s="7"/>
      <c r="K10" s="94">
        <v>43.534589792018785</v>
      </c>
      <c r="L10" s="95">
        <v>4</v>
      </c>
    </row>
    <row r="11" spans="1:12">
      <c r="A11" s="79" t="s">
        <v>4</v>
      </c>
      <c r="B11" s="92">
        <v>47.170637783761684</v>
      </c>
      <c r="C11" s="93">
        <v>5</v>
      </c>
      <c r="D11" s="93"/>
      <c r="E11" s="92">
        <v>47.548861884182486</v>
      </c>
      <c r="F11" s="93">
        <v>5</v>
      </c>
      <c r="G11" s="79"/>
      <c r="H11" s="92">
        <v>46.881721820445655</v>
      </c>
      <c r="I11" s="93">
        <v>5</v>
      </c>
      <c r="J11" s="79"/>
      <c r="K11" s="92">
        <v>43.267471929200575</v>
      </c>
      <c r="L11" s="93">
        <v>5</v>
      </c>
    </row>
    <row r="12" spans="1:12">
      <c r="A12" s="7" t="s">
        <v>16</v>
      </c>
      <c r="B12" s="94">
        <v>43.99314688416937</v>
      </c>
      <c r="C12" s="95">
        <v>7</v>
      </c>
      <c r="D12" s="95"/>
      <c r="E12" s="94">
        <v>43.775938805349824</v>
      </c>
      <c r="F12" s="95">
        <v>7</v>
      </c>
      <c r="G12" s="7"/>
      <c r="H12" s="94">
        <v>43.192558447511843</v>
      </c>
      <c r="I12" s="95">
        <v>6</v>
      </c>
      <c r="J12" s="7"/>
      <c r="K12" s="94">
        <v>41.207064674894553</v>
      </c>
      <c r="L12" s="95">
        <v>6</v>
      </c>
    </row>
    <row r="13" spans="1:12">
      <c r="A13" s="79" t="s">
        <v>17</v>
      </c>
      <c r="B13" s="92">
        <v>46.568591452048437</v>
      </c>
      <c r="C13" s="93">
        <v>6</v>
      </c>
      <c r="D13" s="93"/>
      <c r="E13" s="92">
        <v>44.508784088497457</v>
      </c>
      <c r="F13" s="93">
        <v>6</v>
      </c>
      <c r="G13" s="79"/>
      <c r="H13" s="92">
        <v>41.578012519682254</v>
      </c>
      <c r="I13" s="93">
        <v>7</v>
      </c>
      <c r="J13" s="79"/>
      <c r="K13" s="92">
        <v>40.160459266471925</v>
      </c>
      <c r="L13" s="93">
        <v>7</v>
      </c>
    </row>
    <row r="14" spans="1:12">
      <c r="A14" s="7" t="s">
        <v>10</v>
      </c>
      <c r="B14" s="94">
        <v>40.720132350592912</v>
      </c>
      <c r="C14" s="95">
        <v>9</v>
      </c>
      <c r="D14" s="95"/>
      <c r="E14" s="94">
        <v>40.42949523079686</v>
      </c>
      <c r="F14" s="95">
        <v>9</v>
      </c>
      <c r="G14" s="7"/>
      <c r="H14" s="94">
        <v>39.675183410275849</v>
      </c>
      <c r="I14" s="95">
        <v>9</v>
      </c>
      <c r="J14" s="7"/>
      <c r="K14" s="94">
        <v>38.833235423096333</v>
      </c>
      <c r="L14" s="95">
        <v>8</v>
      </c>
    </row>
    <row r="15" spans="1:12">
      <c r="A15" s="79" t="s">
        <v>39</v>
      </c>
      <c r="B15" s="92">
        <v>42.100388320782123</v>
      </c>
      <c r="C15" s="93">
        <v>8</v>
      </c>
      <c r="D15" s="93"/>
      <c r="E15" s="92">
        <v>42.039729349985713</v>
      </c>
      <c r="F15" s="93">
        <v>8</v>
      </c>
      <c r="G15" s="79"/>
      <c r="H15" s="92">
        <v>41.162949260365572</v>
      </c>
      <c r="I15" s="93">
        <v>8</v>
      </c>
      <c r="J15" s="79"/>
      <c r="K15" s="92">
        <v>37.685317333750731</v>
      </c>
      <c r="L15" s="93">
        <v>9</v>
      </c>
    </row>
    <row r="16" spans="1:12">
      <c r="A16" s="7" t="s">
        <v>5</v>
      </c>
      <c r="B16" s="94">
        <v>37.346740896130065</v>
      </c>
      <c r="C16" s="95">
        <v>12</v>
      </c>
      <c r="D16" s="95"/>
      <c r="E16" s="94">
        <v>37.574702483372583</v>
      </c>
      <c r="F16" s="95">
        <v>11</v>
      </c>
      <c r="G16" s="7"/>
      <c r="H16" s="94">
        <v>37.653706693486491</v>
      </c>
      <c r="I16" s="95">
        <v>11</v>
      </c>
      <c r="J16" s="7"/>
      <c r="K16" s="94">
        <v>36.363251473008511</v>
      </c>
      <c r="L16" s="95">
        <v>10</v>
      </c>
    </row>
    <row r="17" spans="1:12">
      <c r="A17" s="79" t="s">
        <v>19</v>
      </c>
      <c r="B17" s="92">
        <v>38.783135034446644</v>
      </c>
      <c r="C17" s="93">
        <v>10</v>
      </c>
      <c r="D17" s="93"/>
      <c r="E17" s="92">
        <v>39.189816432018787</v>
      </c>
      <c r="F17" s="93">
        <v>10</v>
      </c>
      <c r="G17" s="79"/>
      <c r="H17" s="92">
        <v>38.255170841516083</v>
      </c>
      <c r="I17" s="93">
        <v>10</v>
      </c>
      <c r="J17" s="79"/>
      <c r="K17" s="92">
        <v>35.826039220714691</v>
      </c>
      <c r="L17" s="93">
        <v>11</v>
      </c>
    </row>
    <row r="18" spans="1:12">
      <c r="A18" s="7" t="s">
        <v>21</v>
      </c>
      <c r="B18" s="94">
        <v>36.886126048239255</v>
      </c>
      <c r="C18" s="95">
        <v>13</v>
      </c>
      <c r="D18" s="95"/>
      <c r="E18" s="94">
        <v>36.488614525498377</v>
      </c>
      <c r="F18" s="95">
        <v>14</v>
      </c>
      <c r="G18" s="7"/>
      <c r="H18" s="94">
        <v>36.114739897407269</v>
      </c>
      <c r="I18" s="95">
        <v>13</v>
      </c>
      <c r="J18" s="7"/>
      <c r="K18" s="94">
        <v>35.723959421287098</v>
      </c>
      <c r="L18" s="95">
        <v>12</v>
      </c>
    </row>
    <row r="19" spans="1:12">
      <c r="A19" s="79" t="s">
        <v>26</v>
      </c>
      <c r="B19" s="92">
        <v>36.050476449064554</v>
      </c>
      <c r="C19" s="93">
        <v>14</v>
      </c>
      <c r="D19" s="93"/>
      <c r="E19" s="92">
        <v>36.527768730414216</v>
      </c>
      <c r="F19" s="93">
        <v>13</v>
      </c>
      <c r="G19" s="79"/>
      <c r="H19" s="92">
        <v>36.882912240457074</v>
      </c>
      <c r="I19" s="93">
        <v>12</v>
      </c>
      <c r="J19" s="79"/>
      <c r="K19" s="92">
        <v>34.358956451479465</v>
      </c>
      <c r="L19" s="93">
        <v>13</v>
      </c>
    </row>
    <row r="20" spans="1:12">
      <c r="A20" s="7" t="s">
        <v>32</v>
      </c>
      <c r="B20" s="94">
        <v>37.571953447727992</v>
      </c>
      <c r="C20" s="95">
        <v>11</v>
      </c>
      <c r="D20" s="95"/>
      <c r="E20" s="94">
        <v>36.700353978986008</v>
      </c>
      <c r="F20" s="95">
        <v>12</v>
      </c>
      <c r="G20" s="7"/>
      <c r="H20" s="94">
        <v>35.159424277337372</v>
      </c>
      <c r="I20" s="95">
        <v>14</v>
      </c>
      <c r="J20" s="7"/>
      <c r="K20" s="94">
        <v>33.070490265790504</v>
      </c>
      <c r="L20" s="95">
        <v>14</v>
      </c>
    </row>
    <row r="21" spans="1:12">
      <c r="A21" s="79" t="s">
        <v>38</v>
      </c>
      <c r="B21" s="92">
        <v>32.767208430512987</v>
      </c>
      <c r="C21" s="93">
        <v>18</v>
      </c>
      <c r="D21" s="93"/>
      <c r="E21" s="92">
        <v>32.983373679591857</v>
      </c>
      <c r="F21" s="93">
        <v>17</v>
      </c>
      <c r="G21" s="79"/>
      <c r="H21" s="92">
        <v>32.34178380208089</v>
      </c>
      <c r="I21" s="93">
        <v>16</v>
      </c>
      <c r="J21" s="79"/>
      <c r="K21" s="92">
        <v>30.516091453550903</v>
      </c>
      <c r="L21" s="93">
        <v>15</v>
      </c>
    </row>
    <row r="22" spans="1:12">
      <c r="A22" s="7" t="s">
        <v>15</v>
      </c>
      <c r="B22" s="94">
        <v>35.189535990971407</v>
      </c>
      <c r="C22" s="95">
        <v>15</v>
      </c>
      <c r="D22" s="95"/>
      <c r="E22" s="94">
        <v>35.075774177778527</v>
      </c>
      <c r="F22" s="95">
        <v>15</v>
      </c>
      <c r="G22" s="7"/>
      <c r="H22" s="94">
        <v>33.428342725239538</v>
      </c>
      <c r="I22" s="95">
        <v>15</v>
      </c>
      <c r="J22" s="7"/>
      <c r="K22" s="94">
        <v>30.386170411916726</v>
      </c>
      <c r="L22" s="95">
        <v>16</v>
      </c>
    </row>
    <row r="23" spans="1:12">
      <c r="A23" s="79" t="s">
        <v>18</v>
      </c>
      <c r="B23" s="92">
        <v>33.152233402523272</v>
      </c>
      <c r="C23" s="93">
        <v>17</v>
      </c>
      <c r="D23" s="93"/>
      <c r="E23" s="92">
        <v>32.866580753446812</v>
      </c>
      <c r="F23" s="93">
        <v>18</v>
      </c>
      <c r="G23" s="79"/>
      <c r="H23" s="92">
        <v>32.0779206873692</v>
      </c>
      <c r="I23" s="93">
        <v>19</v>
      </c>
      <c r="J23" s="79"/>
      <c r="K23" s="92">
        <v>30.353534316545044</v>
      </c>
      <c r="L23" s="93">
        <v>17</v>
      </c>
    </row>
    <row r="24" spans="1:12">
      <c r="A24" s="7" t="s">
        <v>46</v>
      </c>
      <c r="B24" s="94">
        <v>31.526890367107672</v>
      </c>
      <c r="C24" s="95">
        <v>21</v>
      </c>
      <c r="D24" s="95"/>
      <c r="E24" s="94">
        <v>31.486884719285086</v>
      </c>
      <c r="F24" s="95">
        <v>21</v>
      </c>
      <c r="G24" s="7"/>
      <c r="H24" s="94">
        <v>31.335935882559461</v>
      </c>
      <c r="I24" s="95">
        <v>21</v>
      </c>
      <c r="J24" s="7"/>
      <c r="K24" s="94">
        <v>30.191569460699807</v>
      </c>
      <c r="L24" s="95">
        <v>18</v>
      </c>
    </row>
    <row r="25" spans="1:12">
      <c r="A25" s="79" t="s">
        <v>23</v>
      </c>
      <c r="B25" s="92">
        <v>33.520180685177316</v>
      </c>
      <c r="C25" s="93">
        <v>16</v>
      </c>
      <c r="D25" s="93"/>
      <c r="E25" s="92">
        <v>33.375860919972347</v>
      </c>
      <c r="F25" s="93">
        <v>16</v>
      </c>
      <c r="G25" s="79"/>
      <c r="H25" s="92">
        <v>32.112025588147247</v>
      </c>
      <c r="I25" s="93">
        <v>18</v>
      </c>
      <c r="J25" s="79"/>
      <c r="K25" s="92">
        <v>30.184871517667755</v>
      </c>
      <c r="L25" s="93">
        <v>19</v>
      </c>
    </row>
    <row r="26" spans="1:12">
      <c r="A26" s="7" t="s">
        <v>36</v>
      </c>
      <c r="B26" s="94">
        <v>32.110567514677101</v>
      </c>
      <c r="C26" s="95">
        <v>19</v>
      </c>
      <c r="D26" s="95"/>
      <c r="E26" s="94">
        <v>32.807537021461592</v>
      </c>
      <c r="F26" s="95">
        <v>19</v>
      </c>
      <c r="G26" s="7"/>
      <c r="H26" s="94">
        <v>31.372043914312403</v>
      </c>
      <c r="I26" s="95">
        <v>20</v>
      </c>
      <c r="J26" s="7"/>
      <c r="K26" s="94">
        <v>29.925833212417466</v>
      </c>
      <c r="L26" s="95">
        <v>20</v>
      </c>
    </row>
    <row r="27" spans="1:12">
      <c r="A27" s="79" t="s">
        <v>40</v>
      </c>
      <c r="B27" s="92">
        <v>31.559080157519048</v>
      </c>
      <c r="C27" s="93">
        <v>21</v>
      </c>
      <c r="D27" s="93"/>
      <c r="E27" s="92">
        <v>31.752421217949447</v>
      </c>
      <c r="F27" s="93">
        <v>20</v>
      </c>
      <c r="G27" s="79"/>
      <c r="H27" s="92">
        <v>32.314444258597312</v>
      </c>
      <c r="I27" s="93">
        <v>17</v>
      </c>
      <c r="J27" s="79"/>
      <c r="K27" s="92">
        <v>29.761121846887328</v>
      </c>
      <c r="L27" s="93">
        <v>21</v>
      </c>
    </row>
    <row r="28" spans="1:12">
      <c r="A28" s="7" t="s">
        <v>9</v>
      </c>
      <c r="B28" s="94">
        <v>30.37694983826923</v>
      </c>
      <c r="C28" s="95">
        <v>24</v>
      </c>
      <c r="D28" s="95"/>
      <c r="E28" s="94">
        <v>30.796018177199745</v>
      </c>
      <c r="F28" s="95">
        <v>22</v>
      </c>
      <c r="G28" s="7"/>
      <c r="H28" s="94">
        <v>30.491026482256551</v>
      </c>
      <c r="I28" s="95">
        <v>22</v>
      </c>
      <c r="J28" s="7"/>
      <c r="K28" s="94">
        <v>28.378367868394147</v>
      </c>
      <c r="L28" s="95">
        <v>22</v>
      </c>
    </row>
    <row r="29" spans="1:12">
      <c r="A29" s="79" t="s">
        <v>25</v>
      </c>
      <c r="B29" s="92">
        <v>28.977588471938038</v>
      </c>
      <c r="C29" s="93">
        <v>28</v>
      </c>
      <c r="D29" s="93"/>
      <c r="E29" s="92">
        <v>29.157285949666242</v>
      </c>
      <c r="F29" s="93">
        <v>27</v>
      </c>
      <c r="G29" s="79"/>
      <c r="H29" s="92">
        <v>28.688223381161222</v>
      </c>
      <c r="I29" s="93">
        <v>25</v>
      </c>
      <c r="J29" s="79"/>
      <c r="K29" s="92">
        <v>28.171094042757058</v>
      </c>
      <c r="L29" s="93">
        <v>23</v>
      </c>
    </row>
    <row r="30" spans="1:12">
      <c r="A30" s="7" t="s">
        <v>14</v>
      </c>
      <c r="B30" s="94">
        <v>30.563766460583999</v>
      </c>
      <c r="C30" s="95">
        <v>23</v>
      </c>
      <c r="D30" s="95"/>
      <c r="E30" s="94">
        <v>30.419878370581262</v>
      </c>
      <c r="F30" s="95">
        <v>23</v>
      </c>
      <c r="G30" s="7"/>
      <c r="H30" s="94">
        <v>29.741310092112862</v>
      </c>
      <c r="I30" s="95">
        <v>23</v>
      </c>
      <c r="J30" s="7"/>
      <c r="K30" s="94">
        <v>27.720002009598357</v>
      </c>
      <c r="L30" s="95">
        <v>24</v>
      </c>
    </row>
    <row r="31" spans="1:12">
      <c r="A31" s="79" t="s">
        <v>51</v>
      </c>
      <c r="B31" s="92">
        <v>28.672206933772259</v>
      </c>
      <c r="C31" s="93">
        <v>29</v>
      </c>
      <c r="D31" s="93"/>
      <c r="E31" s="92">
        <v>29.024753182300085</v>
      </c>
      <c r="F31" s="93">
        <v>28</v>
      </c>
      <c r="G31" s="79"/>
      <c r="H31" s="92">
        <v>28.834827852655515</v>
      </c>
      <c r="I31" s="93">
        <v>24</v>
      </c>
      <c r="J31" s="79"/>
      <c r="K31" s="92">
        <v>27.422749257922309</v>
      </c>
      <c r="L31" s="93">
        <v>25</v>
      </c>
    </row>
    <row r="32" spans="1:12">
      <c r="A32" s="7" t="s">
        <v>42</v>
      </c>
      <c r="B32" s="94">
        <v>29.249875308092449</v>
      </c>
      <c r="C32" s="95">
        <v>27</v>
      </c>
      <c r="D32" s="95"/>
      <c r="E32" s="94">
        <v>28.689494033901777</v>
      </c>
      <c r="F32" s="95">
        <v>30</v>
      </c>
      <c r="G32" s="7"/>
      <c r="H32" s="94">
        <v>28.632262817641834</v>
      </c>
      <c r="I32" s="95">
        <v>26</v>
      </c>
      <c r="J32" s="7"/>
      <c r="K32" s="94">
        <v>27.376204422231837</v>
      </c>
      <c r="L32" s="95">
        <v>26</v>
      </c>
    </row>
    <row r="33" spans="1:12">
      <c r="A33" s="96" t="s">
        <v>35</v>
      </c>
      <c r="B33" s="97">
        <v>27.964611881245997</v>
      </c>
      <c r="C33" s="98">
        <v>31</v>
      </c>
      <c r="D33" s="98"/>
      <c r="E33" s="97">
        <v>27.524711242774099</v>
      </c>
      <c r="F33" s="98">
        <v>34</v>
      </c>
      <c r="G33" s="96"/>
      <c r="H33" s="97">
        <v>28.159374035902143</v>
      </c>
      <c r="I33" s="98">
        <v>29</v>
      </c>
      <c r="J33" s="96"/>
      <c r="K33" s="97">
        <v>27.237525891809508</v>
      </c>
      <c r="L33" s="98">
        <v>27</v>
      </c>
    </row>
    <row r="34" spans="1:12">
      <c r="A34" s="7" t="s">
        <v>20</v>
      </c>
      <c r="B34" s="94">
        <v>28.159253984095425</v>
      </c>
      <c r="C34" s="95">
        <v>30</v>
      </c>
      <c r="D34" s="95"/>
      <c r="E34" s="94">
        <v>28.311449087545135</v>
      </c>
      <c r="F34" s="95">
        <v>31</v>
      </c>
      <c r="G34" s="7"/>
      <c r="H34" s="94">
        <v>28.017701492149811</v>
      </c>
      <c r="I34" s="95">
        <v>31</v>
      </c>
      <c r="J34" s="7"/>
      <c r="K34" s="94">
        <v>27.066177534112729</v>
      </c>
      <c r="L34" s="95">
        <v>28</v>
      </c>
    </row>
    <row r="35" spans="1:12">
      <c r="A35" s="79" t="s">
        <v>27</v>
      </c>
      <c r="B35" s="92">
        <v>29.541845663222372</v>
      </c>
      <c r="C35" s="93">
        <v>26</v>
      </c>
      <c r="D35" s="93"/>
      <c r="E35" s="92">
        <v>29.281555877364404</v>
      </c>
      <c r="F35" s="93">
        <v>26</v>
      </c>
      <c r="G35" s="79"/>
      <c r="H35" s="92">
        <v>27.819874070018233</v>
      </c>
      <c r="I35" s="93">
        <v>32</v>
      </c>
      <c r="J35" s="79"/>
      <c r="K35" s="92">
        <v>26.861464599659637</v>
      </c>
      <c r="L35" s="93">
        <v>29</v>
      </c>
    </row>
    <row r="36" spans="1:12">
      <c r="A36" s="7" t="s">
        <v>43</v>
      </c>
      <c r="B36" s="94">
        <v>27.799636724986154</v>
      </c>
      <c r="C36" s="95">
        <v>32</v>
      </c>
      <c r="D36" s="95"/>
      <c r="E36" s="94">
        <v>27.745340692642621</v>
      </c>
      <c r="F36" s="95">
        <v>32</v>
      </c>
      <c r="G36" s="7"/>
      <c r="H36" s="94">
        <v>27.298604078858435</v>
      </c>
      <c r="I36" s="95">
        <v>33</v>
      </c>
      <c r="J36" s="7"/>
      <c r="K36" s="94">
        <v>26.365987757998649</v>
      </c>
      <c r="L36" s="95">
        <v>30</v>
      </c>
    </row>
    <row r="37" spans="1:12">
      <c r="A37" s="79" t="s">
        <v>6</v>
      </c>
      <c r="B37" s="92">
        <v>27.371496444628679</v>
      </c>
      <c r="C37" s="93">
        <v>33</v>
      </c>
      <c r="D37" s="93"/>
      <c r="E37" s="92">
        <v>28.758411646836866</v>
      </c>
      <c r="F37" s="93">
        <v>29</v>
      </c>
      <c r="G37" s="79"/>
      <c r="H37" s="92">
        <v>28.060584591986132</v>
      </c>
      <c r="I37" s="93">
        <v>30</v>
      </c>
      <c r="J37" s="79"/>
      <c r="K37" s="92">
        <v>26.177509327344513</v>
      </c>
      <c r="L37" s="93">
        <v>31</v>
      </c>
    </row>
    <row r="38" spans="1:12">
      <c r="A38" s="7" t="s">
        <v>22</v>
      </c>
      <c r="B38" s="94">
        <v>29.64732151632716</v>
      </c>
      <c r="C38" s="95">
        <v>25</v>
      </c>
      <c r="D38" s="95"/>
      <c r="E38" s="94">
        <v>29.560256089347416</v>
      </c>
      <c r="F38" s="95">
        <v>25</v>
      </c>
      <c r="G38" s="7"/>
      <c r="H38" s="94">
        <v>28.364043061305583</v>
      </c>
      <c r="I38" s="95">
        <v>27</v>
      </c>
      <c r="J38" s="7"/>
      <c r="K38" s="94">
        <v>26.097345907318338</v>
      </c>
      <c r="L38" s="95">
        <v>32</v>
      </c>
    </row>
    <row r="39" spans="1:12">
      <c r="A39" s="79" t="s">
        <v>50</v>
      </c>
      <c r="B39" s="92">
        <v>31.380249867091973</v>
      </c>
      <c r="C39" s="93">
        <v>22</v>
      </c>
      <c r="D39" s="93"/>
      <c r="E39" s="92">
        <v>29.757554433141653</v>
      </c>
      <c r="F39" s="93">
        <v>24</v>
      </c>
      <c r="G39" s="79"/>
      <c r="H39" s="92">
        <v>28.205129663006954</v>
      </c>
      <c r="I39" s="93">
        <v>28</v>
      </c>
      <c r="J39" s="79"/>
      <c r="K39" s="92">
        <v>25.482350356288606</v>
      </c>
      <c r="L39" s="93">
        <v>33</v>
      </c>
    </row>
    <row r="40" spans="1:12">
      <c r="A40" s="7" t="s">
        <v>3</v>
      </c>
      <c r="B40" s="94">
        <v>26.958856737435365</v>
      </c>
      <c r="C40" s="95">
        <v>34</v>
      </c>
      <c r="D40" s="95"/>
      <c r="E40" s="94">
        <v>27.623577949518062</v>
      </c>
      <c r="F40" s="95">
        <v>33</v>
      </c>
      <c r="G40" s="7"/>
      <c r="H40" s="94">
        <v>25.323042989526204</v>
      </c>
      <c r="I40" s="95">
        <v>35</v>
      </c>
      <c r="J40" s="7"/>
      <c r="K40" s="94">
        <v>24.60162956439741</v>
      </c>
      <c r="L40" s="95">
        <v>34</v>
      </c>
    </row>
    <row r="41" spans="1:12">
      <c r="A41" s="79" t="s">
        <v>45</v>
      </c>
      <c r="B41" s="92">
        <v>24.625853288698472</v>
      </c>
      <c r="C41" s="93">
        <v>38</v>
      </c>
      <c r="D41" s="93"/>
      <c r="E41" s="92">
        <v>22.959427151452619</v>
      </c>
      <c r="F41" s="93">
        <v>40</v>
      </c>
      <c r="G41" s="79"/>
      <c r="H41" s="92">
        <v>25.634340787319136</v>
      </c>
      <c r="I41" s="93">
        <v>34</v>
      </c>
      <c r="J41" s="79"/>
      <c r="K41" s="92">
        <v>24.07646671023581</v>
      </c>
      <c r="L41" s="93">
        <v>35</v>
      </c>
    </row>
    <row r="42" spans="1:12">
      <c r="A42" s="7" t="s">
        <v>31</v>
      </c>
      <c r="B42" s="94">
        <v>25.416428440566765</v>
      </c>
      <c r="C42" s="95">
        <v>37</v>
      </c>
      <c r="D42" s="95"/>
      <c r="E42" s="94">
        <v>25.59649163377734</v>
      </c>
      <c r="F42" s="95">
        <v>35</v>
      </c>
      <c r="G42" s="7"/>
      <c r="H42" s="94">
        <v>24.300860811282412</v>
      </c>
      <c r="I42" s="95">
        <v>37</v>
      </c>
      <c r="J42" s="7"/>
      <c r="K42" s="94">
        <v>23.444916414328031</v>
      </c>
      <c r="L42" s="95">
        <v>36</v>
      </c>
    </row>
    <row r="43" spans="1:12">
      <c r="A43" s="79" t="s">
        <v>13</v>
      </c>
      <c r="B43" s="92">
        <v>23.205038054825891</v>
      </c>
      <c r="C43" s="93">
        <v>40</v>
      </c>
      <c r="D43" s="93"/>
      <c r="E43" s="92">
        <v>23.305006345557977</v>
      </c>
      <c r="F43" s="93">
        <v>39</v>
      </c>
      <c r="G43" s="79"/>
      <c r="H43" s="92">
        <v>23.910352660472395</v>
      </c>
      <c r="I43" s="93">
        <v>39</v>
      </c>
      <c r="J43" s="79"/>
      <c r="K43" s="92">
        <v>22.530465094124143</v>
      </c>
      <c r="L43" s="93">
        <v>37</v>
      </c>
    </row>
    <row r="44" spans="1:12">
      <c r="A44" s="7" t="s">
        <v>41</v>
      </c>
      <c r="B44" s="94">
        <v>26.46444704383137</v>
      </c>
      <c r="C44" s="95">
        <v>34</v>
      </c>
      <c r="D44" s="95"/>
      <c r="E44" s="94">
        <v>25.392400814571193</v>
      </c>
      <c r="F44" s="95">
        <v>36</v>
      </c>
      <c r="G44" s="7"/>
      <c r="H44" s="94">
        <v>24.365830390430986</v>
      </c>
      <c r="I44" s="95">
        <v>36</v>
      </c>
      <c r="J44" s="7"/>
      <c r="K44" s="94">
        <v>22.38315706758015</v>
      </c>
      <c r="L44" s="95">
        <v>38</v>
      </c>
    </row>
    <row r="45" spans="1:12">
      <c r="A45" s="79" t="s">
        <v>30</v>
      </c>
      <c r="B45" s="92">
        <v>22.904450633085389</v>
      </c>
      <c r="C45" s="93">
        <v>42</v>
      </c>
      <c r="D45" s="93"/>
      <c r="E45" s="92">
        <v>22.536007568447808</v>
      </c>
      <c r="F45" s="93">
        <v>42</v>
      </c>
      <c r="G45" s="79"/>
      <c r="H45" s="92">
        <v>22.415948974177159</v>
      </c>
      <c r="I45" s="93">
        <v>41</v>
      </c>
      <c r="J45" s="79"/>
      <c r="K45" s="92">
        <v>22.332727224262619</v>
      </c>
      <c r="L45" s="93">
        <v>39</v>
      </c>
    </row>
    <row r="46" spans="1:12">
      <c r="A46" s="7" t="s">
        <v>37</v>
      </c>
      <c r="B46" s="94">
        <v>23.801193253093313</v>
      </c>
      <c r="C46" s="95">
        <v>39</v>
      </c>
      <c r="D46" s="95"/>
      <c r="E46" s="94">
        <v>23.595682667216526</v>
      </c>
      <c r="F46" s="95">
        <v>38</v>
      </c>
      <c r="G46" s="7"/>
      <c r="H46" s="94">
        <v>24.011738324013951</v>
      </c>
      <c r="I46" s="95">
        <v>38</v>
      </c>
      <c r="J46" s="7"/>
      <c r="K46" s="94">
        <v>22.037051842854471</v>
      </c>
      <c r="L46" s="95">
        <v>40</v>
      </c>
    </row>
    <row r="47" spans="1:12">
      <c r="A47" s="79" t="s">
        <v>12</v>
      </c>
      <c r="B47" s="92">
        <v>21.5435225314605</v>
      </c>
      <c r="C47" s="93">
        <v>43</v>
      </c>
      <c r="D47" s="93"/>
      <c r="E47" s="92">
        <v>20.887835803536554</v>
      </c>
      <c r="F47" s="93">
        <v>44</v>
      </c>
      <c r="G47" s="79"/>
      <c r="H47" s="92">
        <v>20.10810294861302</v>
      </c>
      <c r="I47" s="93">
        <v>45</v>
      </c>
      <c r="J47" s="79"/>
      <c r="K47" s="92">
        <v>21.781920891319217</v>
      </c>
      <c r="L47" s="93">
        <v>41</v>
      </c>
    </row>
    <row r="48" spans="1:12">
      <c r="A48" s="7" t="s">
        <v>34</v>
      </c>
      <c r="B48" s="94">
        <v>22.944026051520915</v>
      </c>
      <c r="C48" s="95">
        <v>41</v>
      </c>
      <c r="D48" s="95"/>
      <c r="E48" s="94">
        <v>22.674781174639225</v>
      </c>
      <c r="F48" s="95">
        <v>41</v>
      </c>
      <c r="G48" s="7"/>
      <c r="H48" s="94">
        <v>21.937120599555509</v>
      </c>
      <c r="I48" s="95">
        <v>42</v>
      </c>
      <c r="J48" s="7"/>
      <c r="K48" s="94">
        <v>20.761735236510809</v>
      </c>
      <c r="L48" s="95">
        <v>42</v>
      </c>
    </row>
    <row r="49" spans="1:12">
      <c r="A49" s="79" t="s">
        <v>44</v>
      </c>
      <c r="B49" s="92">
        <v>25.451642240388033</v>
      </c>
      <c r="C49" s="93">
        <v>36</v>
      </c>
      <c r="D49" s="93"/>
      <c r="E49" s="92">
        <v>24.928378186303441</v>
      </c>
      <c r="F49" s="93">
        <v>37</v>
      </c>
      <c r="G49" s="79"/>
      <c r="H49" s="92">
        <v>23.104698767865084</v>
      </c>
      <c r="I49" s="93">
        <v>40</v>
      </c>
      <c r="J49" s="79"/>
      <c r="K49" s="92">
        <v>19.776463955961702</v>
      </c>
      <c r="L49" s="93">
        <v>43</v>
      </c>
    </row>
    <row r="50" spans="1:12">
      <c r="A50" s="7" t="s">
        <v>29</v>
      </c>
      <c r="B50" s="94">
        <v>21.316822080434985</v>
      </c>
      <c r="C50" s="95">
        <v>44</v>
      </c>
      <c r="D50" s="95"/>
      <c r="E50" s="94">
        <v>20.930423084264277</v>
      </c>
      <c r="F50" s="95">
        <v>43</v>
      </c>
      <c r="G50" s="7"/>
      <c r="H50" s="94">
        <v>20.549161015135386</v>
      </c>
      <c r="I50" s="95">
        <v>43</v>
      </c>
      <c r="J50" s="7"/>
      <c r="K50" s="94">
        <v>19.733388699691929</v>
      </c>
      <c r="L50" s="95">
        <v>44</v>
      </c>
    </row>
    <row r="51" spans="1:12">
      <c r="A51" s="79" t="s">
        <v>28</v>
      </c>
      <c r="B51" s="92">
        <v>18.227482092026651</v>
      </c>
      <c r="C51" s="93">
        <v>47</v>
      </c>
      <c r="D51" s="93"/>
      <c r="E51" s="92">
        <v>19.737640949020395</v>
      </c>
      <c r="F51" s="93">
        <v>45</v>
      </c>
      <c r="G51" s="79"/>
      <c r="H51" s="92">
        <v>20.173518138385802</v>
      </c>
      <c r="I51" s="93">
        <v>44</v>
      </c>
      <c r="J51" s="79"/>
      <c r="K51" s="92">
        <v>19.666726189780828</v>
      </c>
      <c r="L51" s="93">
        <v>45</v>
      </c>
    </row>
    <row r="52" spans="1:12">
      <c r="A52" s="7" t="s">
        <v>33</v>
      </c>
      <c r="B52" s="94">
        <v>20.248798045222134</v>
      </c>
      <c r="C52" s="95">
        <v>45</v>
      </c>
      <c r="D52" s="95"/>
      <c r="E52" s="94">
        <v>19.397755360774905</v>
      </c>
      <c r="F52" s="95">
        <v>46</v>
      </c>
      <c r="G52" s="7"/>
      <c r="H52" s="94">
        <v>20.073111281183877</v>
      </c>
      <c r="I52" s="95">
        <v>46</v>
      </c>
      <c r="J52" s="7"/>
      <c r="K52" s="94">
        <v>18.740279570848092</v>
      </c>
      <c r="L52" s="95">
        <v>46</v>
      </c>
    </row>
    <row r="53" spans="1:12">
      <c r="A53" s="79" t="s">
        <v>49</v>
      </c>
      <c r="B53" s="92">
        <v>18.078977348139627</v>
      </c>
      <c r="C53" s="93">
        <v>48</v>
      </c>
      <c r="D53" s="93"/>
      <c r="E53" s="92">
        <v>18.538408780232579</v>
      </c>
      <c r="F53" s="93">
        <v>47</v>
      </c>
      <c r="G53" s="79"/>
      <c r="H53" s="92">
        <v>18.461804116590688</v>
      </c>
      <c r="I53" s="93">
        <v>47</v>
      </c>
      <c r="J53" s="79"/>
      <c r="K53" s="92">
        <v>17.360825282504898</v>
      </c>
      <c r="L53" s="93">
        <v>47</v>
      </c>
    </row>
    <row r="54" spans="1:12">
      <c r="A54" s="7" t="s">
        <v>52</v>
      </c>
      <c r="B54" s="94">
        <v>17.975368188337843</v>
      </c>
      <c r="C54" s="95">
        <v>49</v>
      </c>
      <c r="D54" s="95"/>
      <c r="E54" s="94">
        <v>17.43967828018679</v>
      </c>
      <c r="F54" s="95">
        <v>49</v>
      </c>
      <c r="G54" s="7"/>
      <c r="H54" s="94">
        <v>17.939386377801718</v>
      </c>
      <c r="I54" s="95">
        <v>48</v>
      </c>
      <c r="J54" s="7"/>
      <c r="K54" s="94">
        <v>17.094551469332352</v>
      </c>
      <c r="L54" s="95">
        <v>48</v>
      </c>
    </row>
    <row r="55" spans="1:12">
      <c r="A55" s="79" t="s">
        <v>24</v>
      </c>
      <c r="B55" s="92">
        <v>18.273787555012451</v>
      </c>
      <c r="C55" s="93">
        <v>46</v>
      </c>
      <c r="D55" s="93"/>
      <c r="E55" s="92">
        <v>18.127718905162155</v>
      </c>
      <c r="F55" s="93">
        <v>48</v>
      </c>
      <c r="G55" s="79"/>
      <c r="H55" s="92">
        <v>17.819463509353408</v>
      </c>
      <c r="I55" s="93">
        <v>49</v>
      </c>
      <c r="J55" s="79"/>
      <c r="K55" s="92">
        <v>16.37936798246902</v>
      </c>
      <c r="L55" s="93">
        <v>49</v>
      </c>
    </row>
    <row r="56" spans="1:12">
      <c r="A56" s="7" t="s">
        <v>47</v>
      </c>
      <c r="B56" s="94">
        <v>14.628986037140292</v>
      </c>
      <c r="C56" s="95">
        <v>50</v>
      </c>
      <c r="D56" s="95"/>
      <c r="E56" s="94">
        <v>14.770659599408418</v>
      </c>
      <c r="F56" s="95">
        <v>50</v>
      </c>
      <c r="G56" s="7"/>
      <c r="H56" s="94">
        <v>14.414719748695674</v>
      </c>
      <c r="I56" s="95">
        <v>50</v>
      </c>
      <c r="J56" s="7"/>
      <c r="K56" s="94">
        <v>13.867996755574591</v>
      </c>
      <c r="L56" s="95">
        <v>50</v>
      </c>
    </row>
    <row r="57" spans="1:12">
      <c r="A57" s="79"/>
      <c r="B57" s="92"/>
      <c r="C57" s="93"/>
      <c r="D57" s="93"/>
      <c r="E57" s="92"/>
      <c r="F57" s="93"/>
      <c r="G57" s="79"/>
      <c r="H57" s="92"/>
      <c r="I57" s="93"/>
      <c r="J57" s="79"/>
      <c r="K57" s="92"/>
      <c r="L57" s="93"/>
    </row>
    <row r="58" spans="1:12">
      <c r="A58" s="7" t="s">
        <v>53</v>
      </c>
      <c r="B58" s="99">
        <f>AVERAGE(B7:B56)</f>
        <v>31.469182115916396</v>
      </c>
      <c r="C58" s="95"/>
      <c r="D58" s="95"/>
      <c r="E58" s="99">
        <f>AVERAGE(E7:E56)</f>
        <v>31.275987559578599</v>
      </c>
      <c r="F58" s="95"/>
      <c r="G58" s="7"/>
      <c r="H58" s="99">
        <f>AVERAGE(H7:H56)</f>
        <v>30.624409946986425</v>
      </c>
      <c r="I58" s="7"/>
      <c r="J58" s="7"/>
      <c r="K58" s="99">
        <f>AVERAGE(K7:K56)</f>
        <v>29.043412105725825</v>
      </c>
      <c r="L58" s="7"/>
    </row>
    <row r="59" spans="1:12" ht="18" customHeight="1">
      <c r="A59" s="100"/>
      <c r="B59" s="101"/>
      <c r="C59" s="102"/>
      <c r="D59" s="101"/>
      <c r="E59" s="100"/>
      <c r="F59" s="100"/>
      <c r="G59" s="100"/>
      <c r="H59" s="100"/>
      <c r="I59" s="100"/>
      <c r="J59" s="100"/>
      <c r="K59" s="100"/>
      <c r="L59" s="100"/>
    </row>
    <row r="61" spans="1:12" ht="18" customHeight="1">
      <c r="A61" s="42" t="s">
        <v>192</v>
      </c>
    </row>
  </sheetData>
  <sortState xmlns:xlrd2="http://schemas.microsoft.com/office/spreadsheetml/2017/richdata2" ref="A7:L56">
    <sortCondition ref="L7:L56"/>
  </sortState>
  <mergeCells count="6">
    <mergeCell ref="A2:L2"/>
    <mergeCell ref="A4:L4"/>
    <mergeCell ref="B5:C5"/>
    <mergeCell ref="E5:F5"/>
    <mergeCell ref="H5:I5"/>
    <mergeCell ref="K5:L5"/>
  </mergeCells>
  <printOptions horizontalCentered="1" verticalCentered="1"/>
  <pageMargins left="0.25" right="0.25" top="0.75" bottom="0.75" header="0.3" footer="0.3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174A7C"/>
    <pageSetUpPr fitToPage="1"/>
  </sheetPr>
  <dimension ref="A1:L61"/>
  <sheetViews>
    <sheetView zoomScaleNormal="100" workbookViewId="0"/>
  </sheetViews>
  <sheetFormatPr defaultColWidth="9.109375" defaultRowHeight="13.8"/>
  <cols>
    <col min="1" max="1" width="14.109375" style="81" bestFit="1" customWidth="1"/>
    <col min="2" max="2" width="8.109375" style="38" customWidth="1"/>
    <col min="3" max="4" width="5.109375" style="41" customWidth="1"/>
    <col min="5" max="5" width="8.88671875" style="125" customWidth="1"/>
    <col min="6" max="7" width="5.109375" style="115" customWidth="1"/>
    <col min="8" max="8" width="8" style="5" bestFit="1" customWidth="1"/>
    <col min="9" max="9" width="6.88671875" style="5" customWidth="1"/>
    <col min="10" max="10" width="5.109375" style="5" customWidth="1"/>
    <col min="11" max="11" width="8" style="5" bestFit="1" customWidth="1"/>
    <col min="12" max="12" width="7.88671875" style="5" customWidth="1"/>
    <col min="13" max="16384" width="9.109375" style="5"/>
  </cols>
  <sheetData>
    <row r="1" spans="1:12" ht="18">
      <c r="A1" s="9" t="s">
        <v>144</v>
      </c>
      <c r="B1" s="105"/>
      <c r="C1" s="9"/>
      <c r="D1" s="9"/>
      <c r="E1" s="106"/>
      <c r="F1" s="9"/>
      <c r="G1" s="9"/>
      <c r="H1" s="9"/>
      <c r="I1" s="9"/>
      <c r="J1" s="9"/>
      <c r="K1" s="9"/>
      <c r="L1" s="9"/>
    </row>
    <row r="2" spans="1:12" ht="18">
      <c r="A2" s="307" t="s">
        <v>207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ht="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4.4">
      <c r="A4" s="308" t="str">
        <f>"Calendar Years "&amp;B5&amp;" - "&amp;K5</f>
        <v>Calendar Years 2020 - 2023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</row>
    <row r="5" spans="1:12" s="91" customFormat="1" ht="12" customHeight="1">
      <c r="A5" s="107"/>
      <c r="B5" s="294">
        <f>'Table 1'!D6</f>
        <v>2020</v>
      </c>
      <c r="C5" s="294"/>
      <c r="D5" s="21"/>
      <c r="E5" s="306">
        <f>B5+1</f>
        <v>2021</v>
      </c>
      <c r="F5" s="306"/>
      <c r="G5" s="108"/>
      <c r="H5" s="306">
        <f>E5+1</f>
        <v>2022</v>
      </c>
      <c r="I5" s="306"/>
      <c r="J5" s="108"/>
      <c r="K5" s="306">
        <f>H5+1</f>
        <v>2023</v>
      </c>
      <c r="L5" s="306"/>
    </row>
    <row r="6" spans="1:12" s="91" customFormat="1" ht="12" customHeight="1">
      <c r="A6" s="109" t="s">
        <v>65</v>
      </c>
      <c r="B6" s="110" t="s">
        <v>0</v>
      </c>
      <c r="C6" s="23" t="s">
        <v>1</v>
      </c>
      <c r="D6" s="23"/>
      <c r="E6" s="111" t="s">
        <v>0</v>
      </c>
      <c r="F6" s="112" t="s">
        <v>1</v>
      </c>
      <c r="G6" s="22"/>
      <c r="H6" s="111" t="s">
        <v>0</v>
      </c>
      <c r="I6" s="112" t="s">
        <v>1</v>
      </c>
      <c r="J6" s="22"/>
      <c r="K6" s="111" t="s">
        <v>0</v>
      </c>
      <c r="L6" s="112" t="s">
        <v>1</v>
      </c>
    </row>
    <row r="7" spans="1:12" s="115" customFormat="1">
      <c r="A7" s="25" t="s">
        <v>21</v>
      </c>
      <c r="B7" s="113">
        <v>77435.41354153851</v>
      </c>
      <c r="C7" s="25">
        <v>1</v>
      </c>
      <c r="D7" s="25"/>
      <c r="E7" s="113">
        <v>83805.278383672878</v>
      </c>
      <c r="F7" s="25">
        <v>1</v>
      </c>
      <c r="G7" s="25"/>
      <c r="H7" s="113">
        <v>86199.629371851159</v>
      </c>
      <c r="I7" s="25">
        <v>1</v>
      </c>
      <c r="J7" s="114"/>
      <c r="K7" s="113">
        <v>90595.622389182507</v>
      </c>
      <c r="L7" s="25">
        <v>1</v>
      </c>
    </row>
    <row r="8" spans="1:12" s="115" customFormat="1">
      <c r="A8" s="5" t="s">
        <v>16</v>
      </c>
      <c r="B8" s="116">
        <v>76828.900828659331</v>
      </c>
      <c r="C8" s="5">
        <v>2</v>
      </c>
      <c r="D8" s="5"/>
      <c r="E8" s="116">
        <v>81758.424903800027</v>
      </c>
      <c r="F8" s="5">
        <v>2</v>
      </c>
      <c r="G8" s="5"/>
      <c r="H8" s="116">
        <v>84993.790017806939</v>
      </c>
      <c r="I8" s="5">
        <v>2</v>
      </c>
      <c r="K8" s="116">
        <v>89944.697189188475</v>
      </c>
      <c r="L8" s="5">
        <v>2</v>
      </c>
    </row>
    <row r="9" spans="1:12" s="115" customFormat="1">
      <c r="A9" s="25" t="s">
        <v>4</v>
      </c>
      <c r="B9" s="113">
        <v>70396.310118375244</v>
      </c>
      <c r="C9" s="25">
        <v>4</v>
      </c>
      <c r="D9" s="25"/>
      <c r="E9" s="113">
        <v>76015.675216824617</v>
      </c>
      <c r="F9" s="25">
        <v>5</v>
      </c>
      <c r="G9" s="25"/>
      <c r="H9" s="113">
        <v>77501.728239432327</v>
      </c>
      <c r="I9" s="25">
        <v>4</v>
      </c>
      <c r="J9" s="114"/>
      <c r="K9" s="113">
        <v>82323.413118530807</v>
      </c>
      <c r="L9" s="25">
        <v>3</v>
      </c>
    </row>
    <row r="10" spans="1:12" s="115" customFormat="1">
      <c r="A10" s="5" t="s">
        <v>11</v>
      </c>
      <c r="B10" s="116">
        <v>70432.71035133113</v>
      </c>
      <c r="C10" s="5">
        <v>3</v>
      </c>
      <c r="D10" s="5"/>
      <c r="E10" s="116">
        <v>76051.687447912031</v>
      </c>
      <c r="F10" s="5">
        <v>4</v>
      </c>
      <c r="G10" s="5"/>
      <c r="H10" s="116">
        <v>77744.058650548861</v>
      </c>
      <c r="I10" s="5">
        <v>3</v>
      </c>
      <c r="K10" s="116">
        <v>82102.675096904568</v>
      </c>
      <c r="L10" s="5">
        <v>4</v>
      </c>
    </row>
    <row r="11" spans="1:12" s="115" customFormat="1">
      <c r="A11" s="25" t="s">
        <v>15</v>
      </c>
      <c r="B11" s="113">
        <v>65095.453412364281</v>
      </c>
      <c r="C11" s="25">
        <v>8</v>
      </c>
      <c r="D11" s="25"/>
      <c r="E11" s="113">
        <v>70972.723570782749</v>
      </c>
      <c r="F11" s="25">
        <v>9</v>
      </c>
      <c r="G11" s="25"/>
      <c r="H11" s="113">
        <v>76440.308168953066</v>
      </c>
      <c r="I11" s="25">
        <v>7</v>
      </c>
      <c r="J11" s="114"/>
      <c r="K11" s="113">
        <v>82060.141390309509</v>
      </c>
      <c r="L11" s="25">
        <v>5</v>
      </c>
    </row>
    <row r="12" spans="1:12" s="115" customFormat="1">
      <c r="A12" s="5" t="s">
        <v>14</v>
      </c>
      <c r="B12" s="116">
        <v>70098.194576641894</v>
      </c>
      <c r="C12" s="5">
        <v>5</v>
      </c>
      <c r="D12" s="5"/>
      <c r="E12" s="116">
        <v>76882.155756051972</v>
      </c>
      <c r="F12" s="5">
        <v>3</v>
      </c>
      <c r="G12" s="5"/>
      <c r="H12" s="116">
        <v>76941.052876829606</v>
      </c>
      <c r="I12" s="5">
        <v>5</v>
      </c>
      <c r="K12" s="116">
        <v>81255.478447136134</v>
      </c>
      <c r="L12" s="5">
        <v>6</v>
      </c>
    </row>
    <row r="13" spans="1:12" s="115" customFormat="1">
      <c r="A13" s="30" t="s">
        <v>35</v>
      </c>
      <c r="B13" s="117">
        <v>67642.531632197846</v>
      </c>
      <c r="C13" s="30">
        <v>6</v>
      </c>
      <c r="D13" s="30"/>
      <c r="E13" s="117">
        <v>73650.576062597203</v>
      </c>
      <c r="F13" s="30">
        <v>7</v>
      </c>
      <c r="G13" s="30"/>
      <c r="H13" s="117">
        <v>75673.330398432678</v>
      </c>
      <c r="I13" s="30">
        <v>8</v>
      </c>
      <c r="J13" s="118"/>
      <c r="K13" s="117">
        <v>80929.951567155775</v>
      </c>
      <c r="L13" s="30">
        <v>7</v>
      </c>
    </row>
    <row r="14" spans="1:12">
      <c r="A14" s="5" t="s">
        <v>40</v>
      </c>
      <c r="B14" s="116">
        <v>64692.831853037889</v>
      </c>
      <c r="C14" s="5">
        <v>10</v>
      </c>
      <c r="D14" s="5"/>
      <c r="E14" s="116">
        <v>71706.137178152101</v>
      </c>
      <c r="F14" s="5">
        <v>8</v>
      </c>
      <c r="G14" s="5"/>
      <c r="H14" s="116">
        <v>76673.756158792981</v>
      </c>
      <c r="I14" s="5">
        <v>6</v>
      </c>
      <c r="J14" s="115"/>
      <c r="K14" s="116">
        <v>80067.56147481715</v>
      </c>
      <c r="L14" s="5">
        <v>8</v>
      </c>
    </row>
    <row r="15" spans="1:12" s="115" customFormat="1">
      <c r="A15" s="25" t="s">
        <v>48</v>
      </c>
      <c r="B15" s="113">
        <v>67537.364854769199</v>
      </c>
      <c r="C15" s="25">
        <v>7</v>
      </c>
      <c r="D15" s="25"/>
      <c r="E15" s="113">
        <v>73682.12042718743</v>
      </c>
      <c r="F15" s="25">
        <v>6</v>
      </c>
      <c r="G15" s="25"/>
      <c r="H15" s="113">
        <v>74827.287718468084</v>
      </c>
      <c r="I15" s="25">
        <v>9</v>
      </c>
      <c r="J15" s="114"/>
      <c r="K15" s="113">
        <v>78943.963641913928</v>
      </c>
      <c r="L15" s="25">
        <v>9</v>
      </c>
    </row>
    <row r="16" spans="1:12" s="115" customFormat="1">
      <c r="A16" s="5" t="s">
        <v>20</v>
      </c>
      <c r="B16" s="116">
        <v>64884.447532099526</v>
      </c>
      <c r="C16" s="5">
        <v>9</v>
      </c>
      <c r="D16" s="5"/>
      <c r="E16" s="116">
        <v>69081.002648563692</v>
      </c>
      <c r="F16" s="5">
        <v>10</v>
      </c>
      <c r="G16" s="5"/>
      <c r="H16" s="116">
        <v>71340.469738631582</v>
      </c>
      <c r="I16" s="5">
        <v>10</v>
      </c>
      <c r="K16" s="116">
        <v>75391.217802895771</v>
      </c>
      <c r="L16" s="5">
        <v>10</v>
      </c>
    </row>
    <row r="17" spans="1:12" s="115" customFormat="1">
      <c r="A17" s="25" t="s">
        <v>46</v>
      </c>
      <c r="B17" s="113">
        <v>61403.2591375462</v>
      </c>
      <c r="C17" s="25">
        <v>13</v>
      </c>
      <c r="D17" s="25"/>
      <c r="E17" s="113">
        <v>66982.879745621874</v>
      </c>
      <c r="F17" s="25">
        <v>13</v>
      </c>
      <c r="G17" s="25"/>
      <c r="H17" s="113">
        <v>69707.293349228989</v>
      </c>
      <c r="I17" s="25">
        <v>14</v>
      </c>
      <c r="J17" s="114"/>
      <c r="K17" s="113">
        <v>73841.314832156873</v>
      </c>
      <c r="L17" s="25">
        <v>11</v>
      </c>
    </row>
    <row r="18" spans="1:12" s="115" customFormat="1">
      <c r="A18" s="5" t="s">
        <v>9</v>
      </c>
      <c r="B18" s="116">
        <v>61328.187794650556</v>
      </c>
      <c r="C18" s="5">
        <v>14</v>
      </c>
      <c r="D18" s="5"/>
      <c r="E18" s="116">
        <v>67459.908834746893</v>
      </c>
      <c r="F18" s="5">
        <v>11</v>
      </c>
      <c r="G18" s="5"/>
      <c r="H18" s="116">
        <v>69902.87524281189</v>
      </c>
      <c r="I18" s="5">
        <v>12</v>
      </c>
      <c r="K18" s="116">
        <v>72556.75624333926</v>
      </c>
      <c r="L18" s="5">
        <v>12</v>
      </c>
    </row>
    <row r="19" spans="1:12" s="115" customFormat="1">
      <c r="A19" s="25" t="s">
        <v>50</v>
      </c>
      <c r="B19" s="113">
        <v>59428.485828719204</v>
      </c>
      <c r="C19" s="25">
        <v>17</v>
      </c>
      <c r="D19" s="25"/>
      <c r="E19" s="113">
        <v>67028.636649153908</v>
      </c>
      <c r="F19" s="25">
        <v>12</v>
      </c>
      <c r="G19" s="25"/>
      <c r="H19" s="113">
        <v>69724.432857916909</v>
      </c>
      <c r="I19" s="25">
        <v>13</v>
      </c>
      <c r="J19" s="114"/>
      <c r="K19" s="113">
        <v>72466.219523603373</v>
      </c>
      <c r="L19" s="25">
        <v>13</v>
      </c>
    </row>
    <row r="20" spans="1:12" s="115" customFormat="1">
      <c r="A20" s="5" t="s">
        <v>10</v>
      </c>
      <c r="B20" s="116">
        <v>61584.48900214435</v>
      </c>
      <c r="C20" s="5">
        <v>12</v>
      </c>
      <c r="D20" s="5"/>
      <c r="E20" s="116">
        <v>66665.899679133916</v>
      </c>
      <c r="F20" s="5">
        <v>14</v>
      </c>
      <c r="G20" s="5"/>
      <c r="H20" s="116">
        <v>68565.712021801679</v>
      </c>
      <c r="I20" s="5">
        <v>16</v>
      </c>
      <c r="K20" s="116">
        <v>72244.626938563975</v>
      </c>
      <c r="L20" s="5">
        <v>14</v>
      </c>
    </row>
    <row r="21" spans="1:12" s="115" customFormat="1">
      <c r="A21" s="25" t="s">
        <v>3</v>
      </c>
      <c r="B21" s="113">
        <v>60367.53924955392</v>
      </c>
      <c r="C21" s="25">
        <v>15</v>
      </c>
      <c r="D21" s="25"/>
      <c r="E21" s="113">
        <v>65974.019964472187</v>
      </c>
      <c r="F21" s="25">
        <v>15</v>
      </c>
      <c r="G21" s="25"/>
      <c r="H21" s="113">
        <v>71237.829177108579</v>
      </c>
      <c r="I21" s="25">
        <v>11</v>
      </c>
      <c r="J21" s="114"/>
      <c r="K21" s="113">
        <v>72041.366149355934</v>
      </c>
      <c r="L21" s="25">
        <v>15</v>
      </c>
    </row>
    <row r="22" spans="1:12" s="115" customFormat="1">
      <c r="A22" s="5" t="s">
        <v>5</v>
      </c>
      <c r="B22" s="116">
        <v>61857.881151052439</v>
      </c>
      <c r="C22" s="5">
        <v>11</v>
      </c>
      <c r="D22" s="5"/>
      <c r="E22" s="116">
        <v>65562.922918455399</v>
      </c>
      <c r="F22" s="5">
        <v>16</v>
      </c>
      <c r="G22" s="5"/>
      <c r="H22" s="116">
        <v>69014.668419530979</v>
      </c>
      <c r="I22" s="5">
        <v>15</v>
      </c>
      <c r="K22" s="116">
        <v>71611.085810587858</v>
      </c>
      <c r="L22" s="5">
        <v>16</v>
      </c>
    </row>
    <row r="23" spans="1:12" s="115" customFormat="1">
      <c r="A23" s="25" t="s">
        <v>19</v>
      </c>
      <c r="B23" s="113">
        <v>56748.704841354207</v>
      </c>
      <c r="C23" s="25">
        <v>21</v>
      </c>
      <c r="D23" s="25"/>
      <c r="E23" s="113">
        <v>63525.93072277349</v>
      </c>
      <c r="F23" s="25">
        <v>18</v>
      </c>
      <c r="G23" s="25"/>
      <c r="H23" s="113">
        <v>67065.434996900498</v>
      </c>
      <c r="I23" s="25">
        <v>17</v>
      </c>
      <c r="J23" s="114"/>
      <c r="K23" s="113">
        <v>71346.794522182056</v>
      </c>
      <c r="L23" s="25">
        <v>17</v>
      </c>
    </row>
    <row r="24" spans="1:12" s="115" customFormat="1">
      <c r="A24" s="5" t="s">
        <v>27</v>
      </c>
      <c r="B24" s="116">
        <v>60248.569560009222</v>
      </c>
      <c r="C24" s="5">
        <v>16</v>
      </c>
      <c r="D24" s="5"/>
      <c r="E24" s="116">
        <v>63788.191350995963</v>
      </c>
      <c r="F24" s="5">
        <v>17</v>
      </c>
      <c r="G24" s="5"/>
      <c r="H24" s="116">
        <v>65400.605037383721</v>
      </c>
      <c r="I24" s="5">
        <v>18</v>
      </c>
      <c r="K24" s="116">
        <v>68945.460246173272</v>
      </c>
      <c r="L24" s="5">
        <v>18</v>
      </c>
    </row>
    <row r="25" spans="1:12" s="115" customFormat="1">
      <c r="A25" s="25" t="s">
        <v>51</v>
      </c>
      <c r="B25" s="113">
        <v>56540.493464520128</v>
      </c>
      <c r="C25" s="25">
        <v>23</v>
      </c>
      <c r="D25" s="25"/>
      <c r="E25" s="113">
        <v>62241.971263598047</v>
      </c>
      <c r="F25" s="25">
        <v>21</v>
      </c>
      <c r="G25" s="25"/>
      <c r="H25" s="113">
        <v>64557.139389992262</v>
      </c>
      <c r="I25" s="25">
        <v>19</v>
      </c>
      <c r="J25" s="114"/>
      <c r="K25" s="113">
        <v>68703.074815023632</v>
      </c>
      <c r="L25" s="25">
        <v>19</v>
      </c>
    </row>
    <row r="26" spans="1:12" s="115" customFormat="1">
      <c r="A26" s="5" t="s">
        <v>23</v>
      </c>
      <c r="B26" s="116">
        <v>56577.434768638443</v>
      </c>
      <c r="C26" s="5">
        <v>22</v>
      </c>
      <c r="D26" s="5"/>
      <c r="E26" s="116">
        <v>62347.252943463653</v>
      </c>
      <c r="F26" s="5">
        <v>20</v>
      </c>
      <c r="G26" s="5"/>
      <c r="H26" s="116">
        <v>64106.842063424854</v>
      </c>
      <c r="I26" s="5">
        <v>21</v>
      </c>
      <c r="K26" s="116">
        <v>67837.990550291288</v>
      </c>
      <c r="L26" s="5">
        <v>20</v>
      </c>
    </row>
    <row r="27" spans="1:12" s="115" customFormat="1">
      <c r="A27" s="25" t="s">
        <v>17</v>
      </c>
      <c r="B27" s="113">
        <v>59254.918627855142</v>
      </c>
      <c r="C27" s="25">
        <v>18</v>
      </c>
      <c r="D27" s="25"/>
      <c r="E27" s="113">
        <v>62906.665986079563</v>
      </c>
      <c r="F27" s="25">
        <v>19</v>
      </c>
      <c r="G27" s="25"/>
      <c r="H27" s="113">
        <v>64406.376789335205</v>
      </c>
      <c r="I27" s="25">
        <v>20</v>
      </c>
      <c r="J27" s="114"/>
      <c r="K27" s="113">
        <v>67562.37898759263</v>
      </c>
      <c r="L27" s="25">
        <v>21</v>
      </c>
    </row>
    <row r="28" spans="1:12" s="115" customFormat="1">
      <c r="A28" s="5" t="s">
        <v>7</v>
      </c>
      <c r="B28" s="116">
        <v>58134.402179999255</v>
      </c>
      <c r="C28" s="5">
        <v>19</v>
      </c>
      <c r="D28" s="5"/>
      <c r="E28" s="116">
        <v>60817.533183020059</v>
      </c>
      <c r="F28" s="5">
        <v>23</v>
      </c>
      <c r="G28" s="5"/>
      <c r="H28" s="116">
        <v>63623.804299114527</v>
      </c>
      <c r="I28" s="5">
        <v>23</v>
      </c>
      <c r="K28" s="116">
        <v>66931.752190083149</v>
      </c>
      <c r="L28" s="5">
        <v>22</v>
      </c>
    </row>
    <row r="29" spans="1:12" s="115" customFormat="1">
      <c r="A29" s="25" t="s">
        <v>28</v>
      </c>
      <c r="B29" s="113">
        <v>55500.66440694371</v>
      </c>
      <c r="C29" s="25">
        <v>24</v>
      </c>
      <c r="D29" s="25"/>
      <c r="E29" s="113">
        <v>59629.647689626931</v>
      </c>
      <c r="F29" s="25">
        <v>27</v>
      </c>
      <c r="G29" s="25"/>
      <c r="H29" s="113">
        <v>63963.533599683753</v>
      </c>
      <c r="I29" s="25">
        <v>22</v>
      </c>
      <c r="J29" s="114"/>
      <c r="K29" s="113">
        <v>66849.761117948612</v>
      </c>
      <c r="L29" s="25">
        <v>23</v>
      </c>
    </row>
    <row r="30" spans="1:12" s="115" customFormat="1">
      <c r="A30" s="5" t="s">
        <v>39</v>
      </c>
      <c r="B30" s="116">
        <v>54804.803156121663</v>
      </c>
      <c r="C30" s="5">
        <v>27</v>
      </c>
      <c r="D30" s="5"/>
      <c r="E30" s="116">
        <v>60210.949550706282</v>
      </c>
      <c r="F30" s="5">
        <v>26</v>
      </c>
      <c r="G30" s="5"/>
      <c r="H30" s="116">
        <v>62987.285183727872</v>
      </c>
      <c r="I30" s="5">
        <v>24</v>
      </c>
      <c r="K30" s="116">
        <v>66251.813205397018</v>
      </c>
      <c r="L30" s="5">
        <v>24</v>
      </c>
    </row>
    <row r="31" spans="1:12" s="115" customFormat="1">
      <c r="A31" s="25" t="s">
        <v>30</v>
      </c>
      <c r="B31" s="113">
        <v>54675.721474786893</v>
      </c>
      <c r="C31" s="25">
        <v>28</v>
      </c>
      <c r="D31" s="25"/>
      <c r="E31" s="113">
        <v>60804.599965931826</v>
      </c>
      <c r="F31" s="25">
        <v>24</v>
      </c>
      <c r="G31" s="25"/>
      <c r="H31" s="113">
        <v>62467.359534666633</v>
      </c>
      <c r="I31" s="25">
        <v>26</v>
      </c>
      <c r="J31" s="114"/>
      <c r="K31" s="113">
        <v>66237.865415055407</v>
      </c>
      <c r="L31" s="25">
        <v>25</v>
      </c>
    </row>
    <row r="32" spans="1:12" s="115" customFormat="1">
      <c r="A32" s="5" t="s">
        <v>6</v>
      </c>
      <c r="B32" s="116">
        <v>56997.783184868051</v>
      </c>
      <c r="C32" s="5">
        <v>20</v>
      </c>
      <c r="D32" s="5"/>
      <c r="E32" s="116">
        <v>61062.86871563406</v>
      </c>
      <c r="F32" s="5">
        <v>22</v>
      </c>
      <c r="G32" s="5"/>
      <c r="H32" s="116">
        <v>62563.542145020248</v>
      </c>
      <c r="I32" s="5">
        <v>25</v>
      </c>
      <c r="K32" s="116">
        <v>66175.378256307056</v>
      </c>
      <c r="L32" s="5">
        <v>26</v>
      </c>
    </row>
    <row r="33" spans="1:12" s="115" customFormat="1">
      <c r="A33" s="25" t="s">
        <v>38</v>
      </c>
      <c r="B33" s="113">
        <v>55100.601608373232</v>
      </c>
      <c r="C33" s="25">
        <v>26</v>
      </c>
      <c r="D33" s="25"/>
      <c r="E33" s="113">
        <v>59020.655927644686</v>
      </c>
      <c r="F33" s="25">
        <v>29</v>
      </c>
      <c r="G33" s="25"/>
      <c r="H33" s="113">
        <v>62325.979086843945</v>
      </c>
      <c r="I33" s="25">
        <v>27</v>
      </c>
      <c r="J33" s="114"/>
      <c r="K33" s="113">
        <v>66114.762360459586</v>
      </c>
      <c r="L33" s="25">
        <v>27</v>
      </c>
    </row>
    <row r="34" spans="1:12" s="115" customFormat="1">
      <c r="A34" s="5" t="s">
        <v>8</v>
      </c>
      <c r="B34" s="116">
        <v>54296.941701715696</v>
      </c>
      <c r="C34" s="5">
        <v>29</v>
      </c>
      <c r="D34" s="5"/>
      <c r="E34" s="116">
        <v>59174.549803559217</v>
      </c>
      <c r="F34" s="5">
        <v>28</v>
      </c>
      <c r="G34" s="5"/>
      <c r="H34" s="116">
        <v>61689.811982397368</v>
      </c>
      <c r="I34" s="5">
        <v>29</v>
      </c>
      <c r="K34" s="116">
        <v>65104.798806639148</v>
      </c>
      <c r="L34" s="5">
        <v>28</v>
      </c>
    </row>
    <row r="35" spans="1:12" s="115" customFormat="1">
      <c r="A35" s="25" t="s">
        <v>32</v>
      </c>
      <c r="B35" s="113">
        <v>53488.23733387539</v>
      </c>
      <c r="C35" s="25">
        <v>30</v>
      </c>
      <c r="D35" s="25"/>
      <c r="E35" s="113">
        <v>58980.843590638178</v>
      </c>
      <c r="F35" s="25">
        <v>30</v>
      </c>
      <c r="G35" s="25"/>
      <c r="H35" s="113">
        <v>61567.151551637842</v>
      </c>
      <c r="I35" s="25">
        <v>31</v>
      </c>
      <c r="J35" s="114"/>
      <c r="K35" s="113">
        <v>64988.718339848092</v>
      </c>
      <c r="L35" s="25">
        <v>29</v>
      </c>
    </row>
    <row r="36" spans="1:12" s="115" customFormat="1">
      <c r="A36" s="5" t="s">
        <v>18</v>
      </c>
      <c r="B36" s="116">
        <v>55434.582054369392</v>
      </c>
      <c r="C36" s="5">
        <v>25</v>
      </c>
      <c r="D36" s="5"/>
      <c r="E36" s="116">
        <v>60465.447319700856</v>
      </c>
      <c r="F36" s="5">
        <v>25</v>
      </c>
      <c r="G36" s="5"/>
      <c r="H36" s="116">
        <v>61991.823164689573</v>
      </c>
      <c r="I36" s="5">
        <v>28</v>
      </c>
      <c r="K36" s="116">
        <v>64975.65960153647</v>
      </c>
      <c r="L36" s="5">
        <v>30</v>
      </c>
    </row>
    <row r="37" spans="1:12" s="115" customFormat="1">
      <c r="A37" s="25" t="s">
        <v>31</v>
      </c>
      <c r="B37" s="113">
        <v>51742.396882808738</v>
      </c>
      <c r="C37" s="25">
        <v>39</v>
      </c>
      <c r="D37" s="25"/>
      <c r="E37" s="113">
        <v>58190.797787789241</v>
      </c>
      <c r="F37" s="25">
        <v>32</v>
      </c>
      <c r="G37" s="25"/>
      <c r="H37" s="113">
        <v>60782.329302065875</v>
      </c>
      <c r="I37" s="25">
        <v>32</v>
      </c>
      <c r="J37" s="114"/>
      <c r="K37" s="113">
        <v>64174.567125469679</v>
      </c>
      <c r="L37" s="25">
        <v>31</v>
      </c>
    </row>
    <row r="38" spans="1:12" s="115" customFormat="1">
      <c r="A38" s="5" t="s">
        <v>26</v>
      </c>
      <c r="B38" s="116">
        <v>52624.648062116568</v>
      </c>
      <c r="C38" s="5">
        <v>33</v>
      </c>
      <c r="D38" s="5"/>
      <c r="E38" s="116">
        <v>58206.710311375056</v>
      </c>
      <c r="F38" s="5">
        <v>31</v>
      </c>
      <c r="G38" s="5"/>
      <c r="H38" s="116">
        <v>61575.063607664859</v>
      </c>
      <c r="I38" s="5">
        <v>30</v>
      </c>
      <c r="K38" s="116">
        <v>62779.092261811958</v>
      </c>
      <c r="L38" s="5">
        <v>32</v>
      </c>
    </row>
    <row r="39" spans="1:12" s="115" customFormat="1">
      <c r="A39" s="25" t="s">
        <v>45</v>
      </c>
      <c r="B39" s="113">
        <v>52145.317857424881</v>
      </c>
      <c r="C39" s="25">
        <v>34</v>
      </c>
      <c r="D39" s="25"/>
      <c r="E39" s="113">
        <v>56638.661427238105</v>
      </c>
      <c r="F39" s="25">
        <v>39</v>
      </c>
      <c r="G39" s="25"/>
      <c r="H39" s="113">
        <v>59007.477212858706</v>
      </c>
      <c r="I39" s="25">
        <v>34</v>
      </c>
      <c r="J39" s="114"/>
      <c r="K39" s="113">
        <v>62604.088728560091</v>
      </c>
      <c r="L39" s="25">
        <v>33</v>
      </c>
    </row>
    <row r="40" spans="1:12" s="115" customFormat="1">
      <c r="A40" s="5" t="s">
        <v>41</v>
      </c>
      <c r="B40" s="116">
        <v>52041.699905227491</v>
      </c>
      <c r="C40" s="5">
        <v>35</v>
      </c>
      <c r="D40" s="5"/>
      <c r="E40" s="116">
        <v>56975.749836335221</v>
      </c>
      <c r="F40" s="5">
        <v>37</v>
      </c>
      <c r="G40" s="5"/>
      <c r="H40" s="116">
        <v>58967.89761819812</v>
      </c>
      <c r="I40" s="5">
        <v>36</v>
      </c>
      <c r="K40" s="116">
        <v>62542.509134283115</v>
      </c>
      <c r="L40" s="5">
        <v>34</v>
      </c>
    </row>
    <row r="41" spans="1:12" s="115" customFormat="1">
      <c r="A41" s="25" t="s">
        <v>52</v>
      </c>
      <c r="B41" s="113">
        <v>51959.019885820155</v>
      </c>
      <c r="C41" s="25">
        <v>36</v>
      </c>
      <c r="D41" s="25"/>
      <c r="E41" s="113">
        <v>57507.802235848743</v>
      </c>
      <c r="F41" s="25">
        <v>33</v>
      </c>
      <c r="G41" s="25"/>
      <c r="H41" s="113">
        <v>59209.919284730153</v>
      </c>
      <c r="I41" s="25">
        <v>33</v>
      </c>
      <c r="J41" s="114"/>
      <c r="K41" s="113">
        <v>62228.679508240311</v>
      </c>
      <c r="L41" s="25">
        <v>35</v>
      </c>
    </row>
    <row r="42" spans="1:12">
      <c r="A42" s="5" t="s">
        <v>34</v>
      </c>
      <c r="B42" s="116">
        <v>51757.913763897799</v>
      </c>
      <c r="C42" s="5">
        <v>37</v>
      </c>
      <c r="D42" s="5"/>
      <c r="E42" s="116">
        <v>57008.081687501777</v>
      </c>
      <c r="F42" s="5">
        <v>36</v>
      </c>
      <c r="G42" s="5"/>
      <c r="H42" s="116">
        <v>58952.960298579885</v>
      </c>
      <c r="I42" s="5">
        <v>37</v>
      </c>
      <c r="J42" s="115"/>
      <c r="K42" s="116">
        <v>61838.554431912686</v>
      </c>
      <c r="L42" s="5">
        <v>36</v>
      </c>
    </row>
    <row r="43" spans="1:12">
      <c r="A43" s="25" t="s">
        <v>25</v>
      </c>
      <c r="B43" s="113">
        <v>52841.868975611047</v>
      </c>
      <c r="C43" s="25">
        <v>31</v>
      </c>
      <c r="D43" s="25"/>
      <c r="E43" s="113">
        <v>57340.228114595666</v>
      </c>
      <c r="F43" s="25">
        <v>34</v>
      </c>
      <c r="G43" s="25"/>
      <c r="H43" s="113">
        <v>58390.824185351034</v>
      </c>
      <c r="I43" s="25">
        <v>38</v>
      </c>
      <c r="J43" s="114"/>
      <c r="K43" s="113">
        <v>61495.23139233332</v>
      </c>
      <c r="L43" s="25">
        <v>37</v>
      </c>
    </row>
    <row r="44" spans="1:12">
      <c r="A44" s="5" t="s">
        <v>37</v>
      </c>
      <c r="B44" s="116">
        <v>51746.314458857421</v>
      </c>
      <c r="C44" s="5">
        <v>38</v>
      </c>
      <c r="D44" s="5"/>
      <c r="E44" s="116">
        <v>57271.583337222502</v>
      </c>
      <c r="F44" s="5">
        <v>35</v>
      </c>
      <c r="G44" s="5"/>
      <c r="H44" s="116">
        <v>58972.971517243015</v>
      </c>
      <c r="I44" s="5">
        <v>35</v>
      </c>
      <c r="J44" s="115"/>
      <c r="K44" s="116">
        <v>61242.715345328805</v>
      </c>
      <c r="L44" s="5">
        <v>38</v>
      </c>
    </row>
    <row r="45" spans="1:12">
      <c r="A45" s="25" t="s">
        <v>36</v>
      </c>
      <c r="B45" s="113">
        <v>52797.924101448691</v>
      </c>
      <c r="C45" s="25">
        <v>32</v>
      </c>
      <c r="D45" s="25"/>
      <c r="E45" s="113">
        <v>56916.441599554979</v>
      </c>
      <c r="F45" s="25">
        <v>38</v>
      </c>
      <c r="G45" s="25"/>
      <c r="H45" s="113">
        <v>58009.050080427332</v>
      </c>
      <c r="I45" s="25">
        <v>40</v>
      </c>
      <c r="J45" s="114"/>
      <c r="K45" s="113">
        <v>61144.091002515524</v>
      </c>
      <c r="L45" s="25">
        <v>39</v>
      </c>
    </row>
    <row r="46" spans="1:12">
      <c r="A46" s="5" t="s">
        <v>49</v>
      </c>
      <c r="B46" s="116">
        <v>50021.915478380346</v>
      </c>
      <c r="C46" s="5">
        <v>42</v>
      </c>
      <c r="D46" s="5"/>
      <c r="E46" s="116">
        <v>54500.212193803338</v>
      </c>
      <c r="F46" s="5">
        <v>43</v>
      </c>
      <c r="G46" s="5"/>
      <c r="H46" s="116">
        <v>58042.913752270004</v>
      </c>
      <c r="I46" s="5">
        <v>39</v>
      </c>
      <c r="J46" s="115"/>
      <c r="K46" s="116">
        <v>60545.105066228825</v>
      </c>
      <c r="L46" s="5">
        <v>40</v>
      </c>
    </row>
    <row r="47" spans="1:12">
      <c r="A47" s="25" t="s">
        <v>43</v>
      </c>
      <c r="B47" s="113">
        <v>51462.563324664872</v>
      </c>
      <c r="C47" s="25">
        <v>40</v>
      </c>
      <c r="D47" s="25"/>
      <c r="E47" s="113">
        <v>56088.035783709296</v>
      </c>
      <c r="F47" s="25">
        <v>40</v>
      </c>
      <c r="G47" s="25"/>
      <c r="H47" s="113">
        <v>57290.452344190264</v>
      </c>
      <c r="I47" s="25">
        <v>41</v>
      </c>
      <c r="J47" s="114"/>
      <c r="K47" s="113">
        <v>59881.576469502354</v>
      </c>
      <c r="L47" s="25">
        <v>41</v>
      </c>
    </row>
    <row r="48" spans="1:12">
      <c r="A48" s="5" t="s">
        <v>44</v>
      </c>
      <c r="B48" s="116">
        <v>49608.643953326027</v>
      </c>
      <c r="C48" s="5">
        <v>43</v>
      </c>
      <c r="D48" s="5"/>
      <c r="E48" s="116">
        <v>55417.405910202848</v>
      </c>
      <c r="F48" s="5">
        <v>41</v>
      </c>
      <c r="G48" s="5"/>
      <c r="H48" s="116">
        <v>57140.086931587277</v>
      </c>
      <c r="I48" s="5">
        <v>42</v>
      </c>
      <c r="J48" s="115"/>
      <c r="K48" s="116">
        <v>59385.023662332562</v>
      </c>
      <c r="L48" s="5">
        <v>42</v>
      </c>
    </row>
    <row r="49" spans="1:12">
      <c r="A49" s="25" t="s">
        <v>33</v>
      </c>
      <c r="B49" s="113">
        <v>50135.940887639823</v>
      </c>
      <c r="C49" s="25">
        <v>41</v>
      </c>
      <c r="D49" s="25"/>
      <c r="E49" s="113">
        <v>54958.789050554275</v>
      </c>
      <c r="F49" s="25">
        <v>42</v>
      </c>
      <c r="G49" s="25"/>
      <c r="H49" s="113">
        <v>55729.232394868115</v>
      </c>
      <c r="I49" s="25">
        <v>43</v>
      </c>
      <c r="J49" s="114"/>
      <c r="K49" s="113">
        <v>58844.549624389096</v>
      </c>
      <c r="L49" s="25">
        <v>43</v>
      </c>
    </row>
    <row r="50" spans="1:12">
      <c r="A50" s="5" t="s">
        <v>24</v>
      </c>
      <c r="B50" s="116">
        <v>47103.287344394208</v>
      </c>
      <c r="C50" s="5">
        <v>45</v>
      </c>
      <c r="D50" s="5"/>
      <c r="E50" s="116">
        <v>52844.547511708159</v>
      </c>
      <c r="F50" s="5">
        <v>45</v>
      </c>
      <c r="G50" s="5"/>
      <c r="H50" s="116">
        <v>55322.537654231019</v>
      </c>
      <c r="I50" s="5">
        <v>44</v>
      </c>
      <c r="J50" s="115"/>
      <c r="K50" s="116">
        <v>57635.119365055354</v>
      </c>
      <c r="L50" s="5">
        <v>44</v>
      </c>
    </row>
    <row r="51" spans="1:12">
      <c r="A51" s="25" t="s">
        <v>42</v>
      </c>
      <c r="B51" s="113">
        <v>48769.745862894524</v>
      </c>
      <c r="C51" s="25">
        <v>44</v>
      </c>
      <c r="D51" s="25"/>
      <c r="E51" s="113">
        <v>53224.430133496397</v>
      </c>
      <c r="F51" s="25">
        <v>44</v>
      </c>
      <c r="G51" s="25"/>
      <c r="H51" s="113">
        <v>54429.443370235029</v>
      </c>
      <c r="I51" s="25">
        <v>45</v>
      </c>
      <c r="J51" s="114"/>
      <c r="K51" s="113">
        <v>57332.213032154694</v>
      </c>
      <c r="L51" s="25">
        <v>45</v>
      </c>
    </row>
    <row r="52" spans="1:12">
      <c r="A52" s="5" t="s">
        <v>29</v>
      </c>
      <c r="B52" s="116">
        <v>47053.706006115586</v>
      </c>
      <c r="C52" s="5">
        <v>46</v>
      </c>
      <c r="D52" s="5"/>
      <c r="E52" s="116">
        <v>51769.167628006035</v>
      </c>
      <c r="F52" s="5">
        <v>46</v>
      </c>
      <c r="G52" s="5"/>
      <c r="H52" s="116">
        <v>52704.860820961607</v>
      </c>
      <c r="I52" s="5">
        <v>47</v>
      </c>
      <c r="J52" s="115"/>
      <c r="K52" s="116">
        <v>55360.268342614945</v>
      </c>
      <c r="L52" s="5">
        <v>46</v>
      </c>
    </row>
    <row r="53" spans="1:12">
      <c r="A53" s="25" t="s">
        <v>12</v>
      </c>
      <c r="B53" s="113">
        <v>46486.078750505076</v>
      </c>
      <c r="C53" s="25">
        <v>47</v>
      </c>
      <c r="D53" s="25"/>
      <c r="E53" s="113">
        <v>50691.135832211439</v>
      </c>
      <c r="F53" s="25">
        <v>47</v>
      </c>
      <c r="G53" s="25"/>
      <c r="H53" s="113">
        <v>53078.861553194831</v>
      </c>
      <c r="I53" s="25">
        <v>46</v>
      </c>
      <c r="J53" s="114"/>
      <c r="K53" s="113">
        <v>55343.314867636756</v>
      </c>
      <c r="L53" s="25">
        <v>47</v>
      </c>
    </row>
    <row r="54" spans="1:12">
      <c r="A54" s="5" t="s">
        <v>47</v>
      </c>
      <c r="B54" s="116">
        <v>45854.220225347904</v>
      </c>
      <c r="C54" s="5">
        <v>48</v>
      </c>
      <c r="D54" s="5"/>
      <c r="E54" s="116">
        <v>50483.409169211031</v>
      </c>
      <c r="F54" s="5">
        <v>48</v>
      </c>
      <c r="G54" s="5"/>
      <c r="H54" s="116">
        <v>51683.211129578151</v>
      </c>
      <c r="I54" s="5">
        <v>48</v>
      </c>
      <c r="J54" s="115"/>
      <c r="K54" s="116">
        <v>54209.128842541446</v>
      </c>
      <c r="L54" s="5">
        <v>48</v>
      </c>
    </row>
    <row r="55" spans="1:12">
      <c r="A55" s="25" t="s">
        <v>13</v>
      </c>
      <c r="B55" s="113">
        <v>44869.281665942901</v>
      </c>
      <c r="C55" s="25">
        <v>49</v>
      </c>
      <c r="D55" s="25"/>
      <c r="E55" s="113">
        <v>48802.323933524116</v>
      </c>
      <c r="F55" s="25">
        <v>49</v>
      </c>
      <c r="G55" s="25"/>
      <c r="H55" s="113">
        <v>50133.678309616211</v>
      </c>
      <c r="I55" s="25">
        <v>49</v>
      </c>
      <c r="J55" s="114"/>
      <c r="K55" s="113">
        <v>52825.508129334929</v>
      </c>
      <c r="L55" s="25">
        <v>49</v>
      </c>
    </row>
    <row r="56" spans="1:12">
      <c r="A56" s="5" t="s">
        <v>22</v>
      </c>
      <c r="B56" s="116">
        <v>42448.187522414919</v>
      </c>
      <c r="C56" s="5">
        <v>50</v>
      </c>
      <c r="D56" s="5"/>
      <c r="E56" s="116">
        <v>46868.708854339362</v>
      </c>
      <c r="F56" s="5">
        <v>50</v>
      </c>
      <c r="G56" s="5"/>
      <c r="H56" s="116">
        <v>47134.023017916734</v>
      </c>
      <c r="I56" s="5">
        <v>50</v>
      </c>
      <c r="J56" s="115"/>
      <c r="K56" s="116">
        <v>49652.106174460576</v>
      </c>
      <c r="L56" s="5">
        <v>50</v>
      </c>
    </row>
    <row r="57" spans="1:12" s="115" customFormat="1">
      <c r="A57" s="25"/>
      <c r="B57" s="113"/>
      <c r="C57" s="25"/>
      <c r="D57" s="25"/>
      <c r="E57" s="113"/>
      <c r="F57" s="25"/>
      <c r="G57" s="25"/>
      <c r="H57" s="113"/>
      <c r="I57" s="25"/>
      <c r="J57" s="114"/>
      <c r="K57" s="113"/>
      <c r="L57" s="25"/>
    </row>
    <row r="58" spans="1:12" s="115" customFormat="1">
      <c r="A58" s="5" t="s">
        <v>53</v>
      </c>
      <c r="B58" s="119">
        <f>AVERAGE(B7:B56)</f>
        <v>56845.770682859024</v>
      </c>
      <c r="C58" s="5"/>
      <c r="D58" s="5"/>
      <c r="E58" s="119">
        <f>AVERAGE(E7:E56)</f>
        <v>61999.227594774587</v>
      </c>
      <c r="F58" s="5"/>
      <c r="G58" s="5"/>
      <c r="H58" s="119">
        <f>AVERAGE(H7:H56)</f>
        <v>64235.254112374678</v>
      </c>
      <c r="K58" s="119">
        <f>AVERAGE(K7:K56)</f>
        <v>67549.314850737734</v>
      </c>
    </row>
    <row r="59" spans="1:12">
      <c r="A59" s="120"/>
      <c r="B59" s="121"/>
      <c r="C59" s="122"/>
      <c r="D59" s="122"/>
      <c r="E59" s="123"/>
      <c r="F59" s="124"/>
      <c r="G59" s="124"/>
      <c r="H59" s="33"/>
      <c r="I59" s="33"/>
      <c r="J59" s="33"/>
      <c r="K59" s="33"/>
      <c r="L59" s="33"/>
    </row>
    <row r="61" spans="1:12">
      <c r="A61" s="42" t="s">
        <v>192</v>
      </c>
    </row>
  </sheetData>
  <sortState xmlns:xlrd2="http://schemas.microsoft.com/office/spreadsheetml/2017/richdata2" ref="A7:L56">
    <sortCondition ref="L7:L56"/>
  </sortState>
  <mergeCells count="6">
    <mergeCell ref="K5:L5"/>
    <mergeCell ref="H5:I5"/>
    <mergeCell ref="B5:C5"/>
    <mergeCell ref="E5:F5"/>
    <mergeCell ref="A2:L2"/>
    <mergeCell ref="A4:L4"/>
  </mergeCells>
  <printOptions horizontalCentered="1"/>
  <pageMargins left="0.61" right="0.9" top="0.75" bottom="0.5" header="0.5" footer="0.5"/>
  <pageSetup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174A7C"/>
  </sheetPr>
  <dimension ref="A1:I63"/>
  <sheetViews>
    <sheetView zoomScaleNormal="100" workbookViewId="0"/>
  </sheetViews>
  <sheetFormatPr defaultColWidth="9.109375" defaultRowHeight="13.8"/>
  <cols>
    <col min="1" max="1" width="7.88671875" style="5" customWidth="1"/>
    <col min="2" max="3" width="10.109375" style="5" customWidth="1"/>
    <col min="4" max="4" width="10" style="5" customWidth="1"/>
    <col min="5" max="5" width="7" style="5" customWidth="1"/>
    <col min="6" max="6" width="8" style="5" customWidth="1"/>
    <col min="7" max="7" width="9.5546875" style="5" customWidth="1"/>
    <col min="8" max="8" width="10.109375" style="5" customWidth="1"/>
    <col min="9" max="9" width="9.5546875" style="5" customWidth="1"/>
    <col min="10" max="16384" width="9.109375" style="5"/>
  </cols>
  <sheetData>
    <row r="1" spans="1:9" ht="18">
      <c r="A1" s="16" t="s">
        <v>145</v>
      </c>
      <c r="B1" s="16"/>
      <c r="C1" s="16"/>
      <c r="D1" s="16"/>
      <c r="E1" s="16"/>
      <c r="F1" s="16"/>
      <c r="G1" s="16"/>
      <c r="H1" s="16"/>
      <c r="I1" s="16"/>
    </row>
    <row r="2" spans="1:9" ht="18">
      <c r="A2" s="291" t="s">
        <v>208</v>
      </c>
      <c r="B2" s="291"/>
      <c r="C2" s="291"/>
      <c r="D2" s="291"/>
      <c r="E2" s="291"/>
      <c r="F2" s="291"/>
      <c r="G2" s="291"/>
      <c r="H2" s="291"/>
      <c r="I2" s="291"/>
    </row>
    <row r="3" spans="1:9" ht="18">
      <c r="A3" s="68"/>
      <c r="B3" s="68"/>
      <c r="C3" s="68"/>
      <c r="D3" s="68"/>
      <c r="E3" s="68"/>
      <c r="F3" s="68"/>
      <c r="G3" s="68"/>
      <c r="H3" s="68"/>
      <c r="I3" s="68"/>
    </row>
    <row r="4" spans="1:9" ht="17.399999999999999" customHeight="1">
      <c r="A4" s="47" t="s">
        <v>209</v>
      </c>
      <c r="B4" s="126"/>
      <c r="C4" s="126"/>
      <c r="D4" s="126"/>
      <c r="E4" s="126"/>
      <c r="F4" s="127"/>
      <c r="G4" s="127"/>
      <c r="H4" s="127"/>
      <c r="I4" s="127"/>
    </row>
    <row r="5" spans="1:9" ht="14.4">
      <c r="A5" s="128" t="s">
        <v>59</v>
      </c>
      <c r="B5" s="310" t="s">
        <v>66</v>
      </c>
      <c r="C5" s="311"/>
      <c r="D5" s="128" t="s">
        <v>67</v>
      </c>
      <c r="E5" s="7"/>
      <c r="F5" s="128" t="s">
        <v>59</v>
      </c>
      <c r="G5" s="310" t="s">
        <v>66</v>
      </c>
      <c r="H5" s="311"/>
      <c r="I5" s="128" t="s">
        <v>67</v>
      </c>
    </row>
    <row r="6" spans="1:9" ht="14.4">
      <c r="A6" s="130" t="s">
        <v>63</v>
      </c>
      <c r="B6" s="131" t="s">
        <v>67</v>
      </c>
      <c r="C6" s="129" t="s">
        <v>68</v>
      </c>
      <c r="D6" s="130" t="s">
        <v>69</v>
      </c>
      <c r="E6" s="7"/>
      <c r="F6" s="130" t="s">
        <v>63</v>
      </c>
      <c r="G6" s="131" t="s">
        <v>67</v>
      </c>
      <c r="H6" s="129" t="s">
        <v>68</v>
      </c>
      <c r="I6" s="130" t="s">
        <v>69</v>
      </c>
    </row>
    <row r="7" spans="1:9" ht="14.4">
      <c r="A7" s="95">
        <v>2022</v>
      </c>
      <c r="B7" s="132">
        <v>101.25873042877363</v>
      </c>
      <c r="C7" s="132">
        <v>107.30160084647963</v>
      </c>
      <c r="D7" s="95">
        <v>28</v>
      </c>
      <c r="E7" s="7"/>
      <c r="F7" s="95"/>
      <c r="G7" s="7"/>
      <c r="H7" s="7"/>
      <c r="I7" s="95"/>
    </row>
    <row r="8" spans="1:9" ht="14.4">
      <c r="A8" s="93">
        <v>2021</v>
      </c>
      <c r="B8" s="133">
        <v>98.858439238964593</v>
      </c>
      <c r="C8" s="133">
        <v>103.56747814989539</v>
      </c>
      <c r="D8" s="93">
        <v>31</v>
      </c>
      <c r="E8" s="79"/>
      <c r="F8" s="93"/>
      <c r="G8" s="93"/>
      <c r="H8" s="93"/>
      <c r="I8" s="93"/>
    </row>
    <row r="9" spans="1:9" ht="14.4">
      <c r="A9" s="95">
        <v>2020</v>
      </c>
      <c r="B9" s="134">
        <v>98.099576697247485</v>
      </c>
      <c r="C9" s="134">
        <v>100.00521983169637</v>
      </c>
      <c r="D9" s="95">
        <v>26</v>
      </c>
      <c r="E9" s="7"/>
      <c r="F9" s="95"/>
      <c r="G9" s="95"/>
      <c r="H9" s="95"/>
      <c r="I9" s="95"/>
    </row>
    <row r="10" spans="1:9" ht="14.4">
      <c r="A10" s="93"/>
      <c r="B10" s="93"/>
      <c r="C10" s="93"/>
      <c r="D10" s="93"/>
      <c r="E10" s="79"/>
      <c r="F10" s="93"/>
      <c r="G10" s="93"/>
      <c r="H10" s="93"/>
      <c r="I10" s="93"/>
    </row>
    <row r="11" spans="1:9" ht="14.4">
      <c r="A11" s="95">
        <v>2019</v>
      </c>
      <c r="B11" s="134">
        <v>100.96679164197718</v>
      </c>
      <c r="C11" s="134">
        <v>104.82661919945946</v>
      </c>
      <c r="D11" s="95">
        <v>28</v>
      </c>
      <c r="E11" s="7"/>
      <c r="F11" s="95">
        <v>1989</v>
      </c>
      <c r="G11" s="7">
        <v>118.76</v>
      </c>
      <c r="H11" s="7">
        <v>115.63</v>
      </c>
      <c r="I11" s="95">
        <v>16</v>
      </c>
    </row>
    <row r="12" spans="1:9" ht="14.4">
      <c r="A12" s="93">
        <v>2018</v>
      </c>
      <c r="B12" s="133">
        <v>102.8086115647307</v>
      </c>
      <c r="C12" s="133">
        <v>103.60054275823244</v>
      </c>
      <c r="D12" s="93">
        <v>23</v>
      </c>
      <c r="E12" s="79"/>
      <c r="F12" s="93">
        <v>1988</v>
      </c>
      <c r="G12" s="79">
        <v>117.04</v>
      </c>
      <c r="H12" s="79">
        <v>115.62</v>
      </c>
      <c r="I12" s="93">
        <v>18</v>
      </c>
    </row>
    <row r="13" spans="1:9" ht="14.4">
      <c r="A13" s="95">
        <v>2017</v>
      </c>
      <c r="B13" s="134">
        <v>99.819448003451555</v>
      </c>
      <c r="C13" s="134">
        <v>101.29356457708356</v>
      </c>
      <c r="D13" s="95">
        <v>27</v>
      </c>
      <c r="E13" s="7"/>
      <c r="F13" s="95">
        <v>1987</v>
      </c>
      <c r="G13" s="7">
        <v>114.99</v>
      </c>
      <c r="H13" s="7">
        <v>114.79</v>
      </c>
      <c r="I13" s="95">
        <v>19</v>
      </c>
    </row>
    <row r="14" spans="1:9" ht="14.4">
      <c r="A14" s="93">
        <v>2016</v>
      </c>
      <c r="B14" s="133">
        <v>97.93</v>
      </c>
      <c r="C14" s="79">
        <v>100.3</v>
      </c>
      <c r="D14" s="93">
        <v>27</v>
      </c>
      <c r="E14" s="79"/>
      <c r="F14" s="93">
        <v>1986</v>
      </c>
      <c r="G14" s="79">
        <v>113.89</v>
      </c>
      <c r="H14" s="79">
        <v>112.36</v>
      </c>
      <c r="I14" s="93">
        <v>16</v>
      </c>
    </row>
    <row r="15" spans="1:9" ht="14.4">
      <c r="A15" s="95">
        <v>2015</v>
      </c>
      <c r="B15" s="134">
        <v>96.26</v>
      </c>
      <c r="C15" s="7">
        <v>103.49</v>
      </c>
      <c r="D15" s="95">
        <v>32</v>
      </c>
      <c r="E15" s="7"/>
      <c r="F15" s="95">
        <v>1985</v>
      </c>
      <c r="G15" s="7">
        <v>108.47</v>
      </c>
      <c r="H15" s="7">
        <v>112.79</v>
      </c>
      <c r="I15" s="95">
        <v>25</v>
      </c>
    </row>
    <row r="16" spans="1:9" ht="14.4">
      <c r="A16" s="93">
        <v>2014</v>
      </c>
      <c r="B16" s="133">
        <v>97.39</v>
      </c>
      <c r="C16" s="79">
        <v>104.9</v>
      </c>
      <c r="D16" s="93">
        <v>30</v>
      </c>
      <c r="E16" s="79"/>
      <c r="F16" s="93">
        <v>1984</v>
      </c>
      <c r="G16" s="79">
        <v>112.85</v>
      </c>
      <c r="H16" s="79">
        <v>112.97</v>
      </c>
      <c r="I16" s="93">
        <v>21</v>
      </c>
    </row>
    <row r="17" spans="1:9" ht="14.4">
      <c r="A17" s="95">
        <v>2013</v>
      </c>
      <c r="B17" s="134">
        <v>94.98</v>
      </c>
      <c r="C17" s="7">
        <v>104.08</v>
      </c>
      <c r="D17" s="95">
        <v>35</v>
      </c>
      <c r="E17" s="7"/>
      <c r="F17" s="95">
        <v>1983</v>
      </c>
      <c r="G17" s="7">
        <v>109.22</v>
      </c>
      <c r="H17" s="7">
        <v>106.85</v>
      </c>
      <c r="I17" s="95">
        <v>16</v>
      </c>
    </row>
    <row r="18" spans="1:9" ht="14.4">
      <c r="A18" s="93">
        <v>2012</v>
      </c>
      <c r="B18" s="133">
        <v>97.36</v>
      </c>
      <c r="C18" s="79">
        <v>105.16</v>
      </c>
      <c r="D18" s="93">
        <v>31</v>
      </c>
      <c r="E18" s="79"/>
      <c r="F18" s="93">
        <v>1982</v>
      </c>
      <c r="G18" s="79">
        <v>101.8</v>
      </c>
      <c r="H18" s="79">
        <v>110.7</v>
      </c>
      <c r="I18" s="93">
        <v>34</v>
      </c>
    </row>
    <row r="19" spans="1:9" ht="14.4">
      <c r="A19" s="95">
        <v>2011</v>
      </c>
      <c r="B19" s="134">
        <v>100.87</v>
      </c>
      <c r="C19" s="7">
        <v>106.98</v>
      </c>
      <c r="D19" s="95">
        <v>30</v>
      </c>
      <c r="E19" s="7"/>
      <c r="F19" s="95">
        <v>1981</v>
      </c>
      <c r="G19" s="7">
        <v>100.45</v>
      </c>
      <c r="H19" s="7">
        <v>113.05</v>
      </c>
      <c r="I19" s="95">
        <v>39</v>
      </c>
    </row>
    <row r="20" spans="1:9" ht="14.4">
      <c r="A20" s="93">
        <v>2010</v>
      </c>
      <c r="B20" s="133">
        <v>97.4</v>
      </c>
      <c r="C20" s="79">
        <v>105.03</v>
      </c>
      <c r="D20" s="93">
        <v>35</v>
      </c>
      <c r="E20" s="79"/>
      <c r="F20" s="93">
        <v>1980</v>
      </c>
      <c r="G20" s="79">
        <v>108.75</v>
      </c>
      <c r="H20" s="79">
        <v>115.73</v>
      </c>
      <c r="I20" s="93">
        <v>28</v>
      </c>
    </row>
    <row r="21" spans="1:9" ht="14.4">
      <c r="A21" s="95"/>
      <c r="B21" s="134"/>
      <c r="C21" s="7"/>
      <c r="D21" s="95"/>
      <c r="E21" s="7"/>
      <c r="F21" s="95"/>
      <c r="G21" s="7"/>
      <c r="H21" s="7"/>
      <c r="I21" s="95"/>
    </row>
    <row r="22" spans="1:9" ht="14.4">
      <c r="A22" s="93">
        <v>2009</v>
      </c>
      <c r="B22" s="133">
        <v>93.88</v>
      </c>
      <c r="C22" s="79">
        <v>103.58</v>
      </c>
      <c r="D22" s="93">
        <v>36</v>
      </c>
      <c r="E22" s="79"/>
      <c r="F22" s="93">
        <v>1979</v>
      </c>
      <c r="G22" s="79">
        <v>121.44</v>
      </c>
      <c r="H22" s="79">
        <v>120.29</v>
      </c>
      <c r="I22" s="93">
        <v>22</v>
      </c>
    </row>
    <row r="23" spans="1:9" ht="14.4">
      <c r="A23" s="95">
        <v>2008</v>
      </c>
      <c r="B23" s="134">
        <v>103.93</v>
      </c>
      <c r="C23" s="7">
        <v>113.15</v>
      </c>
      <c r="D23" s="95">
        <v>32</v>
      </c>
      <c r="E23" s="7"/>
      <c r="F23" s="95">
        <v>1978</v>
      </c>
      <c r="G23" s="7">
        <v>127.34</v>
      </c>
      <c r="H23" s="7">
        <v>127.51</v>
      </c>
      <c r="I23" s="95">
        <v>17</v>
      </c>
    </row>
    <row r="24" spans="1:9" ht="14.4">
      <c r="A24" s="93">
        <v>2007</v>
      </c>
      <c r="B24" s="133">
        <v>108.75</v>
      </c>
      <c r="C24" s="79">
        <v>112.24</v>
      </c>
      <c r="D24" s="93">
        <v>28</v>
      </c>
      <c r="E24" s="79"/>
      <c r="F24" s="93">
        <v>1977</v>
      </c>
      <c r="G24" s="79">
        <v>122.27</v>
      </c>
      <c r="H24" s="79">
        <v>128.05000000000001</v>
      </c>
      <c r="I24" s="93">
        <v>23</v>
      </c>
    </row>
    <row r="25" spans="1:9" ht="14.4">
      <c r="A25" s="95">
        <v>2006</v>
      </c>
      <c r="B25" s="134">
        <v>108.01</v>
      </c>
      <c r="C25" s="7">
        <v>112.59</v>
      </c>
      <c r="D25" s="95">
        <v>32</v>
      </c>
      <c r="E25" s="7"/>
      <c r="F25" s="95">
        <v>1976</v>
      </c>
      <c r="G25" s="7">
        <v>118.68</v>
      </c>
      <c r="H25" s="7">
        <v>125.27</v>
      </c>
      <c r="I25" s="95">
        <v>25</v>
      </c>
    </row>
    <row r="26" spans="1:9" ht="14.4">
      <c r="A26" s="93">
        <v>2005</v>
      </c>
      <c r="B26" s="133">
        <v>102.38</v>
      </c>
      <c r="C26" s="79">
        <v>108.61</v>
      </c>
      <c r="D26" s="93">
        <v>36</v>
      </c>
      <c r="E26" s="79"/>
      <c r="F26" s="93">
        <v>1975</v>
      </c>
      <c r="G26" s="79">
        <v>120.65</v>
      </c>
      <c r="H26" s="79">
        <v>122.84</v>
      </c>
      <c r="I26" s="93">
        <v>20</v>
      </c>
    </row>
    <row r="27" spans="1:9" ht="14.4">
      <c r="A27" s="95">
        <v>2004</v>
      </c>
      <c r="B27" s="134">
        <v>106.27</v>
      </c>
      <c r="C27" s="7">
        <v>110.33</v>
      </c>
      <c r="D27" s="95">
        <v>29</v>
      </c>
      <c r="E27" s="7"/>
      <c r="F27" s="95">
        <v>1974</v>
      </c>
      <c r="G27" s="7">
        <v>122.38</v>
      </c>
      <c r="H27" s="7">
        <v>123.58</v>
      </c>
      <c r="I27" s="95">
        <v>18</v>
      </c>
    </row>
    <row r="28" spans="1:9" ht="14.4">
      <c r="A28" s="93">
        <v>2003</v>
      </c>
      <c r="B28" s="133" t="s">
        <v>70</v>
      </c>
      <c r="C28" s="79" t="s">
        <v>70</v>
      </c>
      <c r="D28" s="93" t="s">
        <v>70</v>
      </c>
      <c r="E28" s="79"/>
      <c r="F28" s="93">
        <v>1973</v>
      </c>
      <c r="G28" s="79">
        <v>127.97</v>
      </c>
      <c r="H28" s="79">
        <v>129.47</v>
      </c>
      <c r="I28" s="93">
        <v>19</v>
      </c>
    </row>
    <row r="29" spans="1:9" ht="14.4">
      <c r="A29" s="95">
        <v>2002</v>
      </c>
      <c r="B29" s="134">
        <v>100.9</v>
      </c>
      <c r="C29" s="7">
        <v>103.98</v>
      </c>
      <c r="D29" s="95">
        <v>32</v>
      </c>
      <c r="E29" s="7"/>
      <c r="F29" s="95">
        <v>1972</v>
      </c>
      <c r="G29" s="7">
        <v>128.26</v>
      </c>
      <c r="H29" s="7">
        <v>126.94</v>
      </c>
      <c r="I29" s="95">
        <v>18</v>
      </c>
    </row>
    <row r="30" spans="1:9" ht="14.4">
      <c r="A30" s="93">
        <v>2001</v>
      </c>
      <c r="B30" s="133" t="s">
        <v>70</v>
      </c>
      <c r="C30" s="79" t="s">
        <v>70</v>
      </c>
      <c r="D30" s="93" t="s">
        <v>70</v>
      </c>
      <c r="E30" s="79"/>
      <c r="F30" s="93">
        <v>1971</v>
      </c>
      <c r="G30" s="79">
        <v>122.83</v>
      </c>
      <c r="H30" s="79">
        <v>118.87</v>
      </c>
      <c r="I30" s="93">
        <v>21</v>
      </c>
    </row>
    <row r="31" spans="1:9" ht="14.4">
      <c r="A31" s="95">
        <v>2000</v>
      </c>
      <c r="B31" s="134">
        <v>107.53</v>
      </c>
      <c r="C31" s="7">
        <v>112.28</v>
      </c>
      <c r="D31" s="95">
        <v>32</v>
      </c>
      <c r="E31" s="7"/>
      <c r="F31" s="95">
        <v>1970</v>
      </c>
      <c r="G31" s="7">
        <v>115.33</v>
      </c>
      <c r="H31" s="7">
        <v>116.58</v>
      </c>
      <c r="I31" s="95">
        <v>24</v>
      </c>
    </row>
    <row r="32" spans="1:9" ht="14.4">
      <c r="A32" s="93"/>
      <c r="B32" s="133"/>
      <c r="C32" s="79"/>
      <c r="D32" s="93"/>
      <c r="E32" s="79"/>
      <c r="F32" s="93"/>
      <c r="G32" s="79"/>
      <c r="H32" s="79"/>
      <c r="I32" s="93"/>
    </row>
    <row r="33" spans="1:9" ht="14.4">
      <c r="A33" s="95">
        <v>1999</v>
      </c>
      <c r="B33" s="134">
        <v>111.25</v>
      </c>
      <c r="C33" s="7">
        <v>110.48</v>
      </c>
      <c r="D33" s="95">
        <v>20</v>
      </c>
      <c r="E33" s="7"/>
      <c r="F33" s="95">
        <v>1969</v>
      </c>
      <c r="G33" s="7">
        <v>115.49</v>
      </c>
      <c r="H33" s="7">
        <v>112.2</v>
      </c>
      <c r="I33" s="95">
        <v>22</v>
      </c>
    </row>
    <row r="34" spans="1:9" ht="14.4">
      <c r="A34" s="93">
        <v>1998</v>
      </c>
      <c r="B34" s="133">
        <v>115</v>
      </c>
      <c r="C34" s="79">
        <v>111.7</v>
      </c>
      <c r="D34" s="93">
        <v>17</v>
      </c>
      <c r="E34" s="79"/>
      <c r="F34" s="93">
        <v>1968</v>
      </c>
      <c r="G34" s="79">
        <v>114.7</v>
      </c>
      <c r="H34" s="79">
        <v>108.1</v>
      </c>
      <c r="I34" s="93">
        <v>18</v>
      </c>
    </row>
    <row r="35" spans="1:9" ht="14.4">
      <c r="A35" s="95">
        <v>1997</v>
      </c>
      <c r="B35" s="134">
        <v>117.49</v>
      </c>
      <c r="C35" s="7">
        <v>111.43</v>
      </c>
      <c r="D35" s="95">
        <v>11</v>
      </c>
      <c r="E35" s="7"/>
      <c r="F35" s="95">
        <v>1967</v>
      </c>
      <c r="G35" s="7">
        <v>112.12</v>
      </c>
      <c r="H35" s="7">
        <v>105.5</v>
      </c>
      <c r="I35" s="95">
        <v>18</v>
      </c>
    </row>
    <row r="36" spans="1:9" ht="14.4">
      <c r="A36" s="93">
        <v>1996</v>
      </c>
      <c r="B36" s="133">
        <v>119.79</v>
      </c>
      <c r="C36" s="79">
        <v>112.99</v>
      </c>
      <c r="D36" s="93">
        <v>12</v>
      </c>
      <c r="E36" s="79"/>
      <c r="F36" s="93">
        <v>1966</v>
      </c>
      <c r="G36" s="79">
        <v>115.49</v>
      </c>
      <c r="H36" s="79">
        <v>106.63</v>
      </c>
      <c r="I36" s="93">
        <v>17</v>
      </c>
    </row>
    <row r="37" spans="1:9" ht="14.4">
      <c r="A37" s="95">
        <v>1995</v>
      </c>
      <c r="B37" s="134">
        <v>123</v>
      </c>
      <c r="C37" s="7">
        <v>116.94</v>
      </c>
      <c r="D37" s="95">
        <v>11</v>
      </c>
      <c r="E37" s="7"/>
      <c r="F37" s="95">
        <v>1965</v>
      </c>
      <c r="G37" s="7">
        <v>111.84</v>
      </c>
      <c r="H37" s="7">
        <v>104.36</v>
      </c>
      <c r="I37" s="95">
        <v>20</v>
      </c>
    </row>
    <row r="38" spans="1:9" ht="14.4">
      <c r="A38" s="93">
        <v>1994</v>
      </c>
      <c r="B38" s="133">
        <v>121.24</v>
      </c>
      <c r="C38" s="79">
        <v>116.71</v>
      </c>
      <c r="D38" s="93">
        <v>15</v>
      </c>
      <c r="E38" s="79"/>
      <c r="F38" s="93">
        <v>1964</v>
      </c>
      <c r="G38" s="79">
        <v>109.19</v>
      </c>
      <c r="H38" s="79">
        <v>103.52</v>
      </c>
      <c r="I38" s="93">
        <v>20</v>
      </c>
    </row>
    <row r="39" spans="1:9" ht="14.4">
      <c r="A39" s="95">
        <v>1993</v>
      </c>
      <c r="B39" s="134">
        <v>117.95</v>
      </c>
      <c r="C39" s="7">
        <v>115.62</v>
      </c>
      <c r="D39" s="95">
        <v>17</v>
      </c>
      <c r="E39" s="7"/>
      <c r="F39" s="95">
        <v>1963</v>
      </c>
      <c r="G39" s="7">
        <v>105.15</v>
      </c>
      <c r="H39" s="7">
        <v>96.5</v>
      </c>
      <c r="I39" s="95">
        <v>18</v>
      </c>
    </row>
    <row r="40" spans="1:9" ht="14.4">
      <c r="A40" s="93">
        <v>1992</v>
      </c>
      <c r="B40" s="133">
        <v>122.17</v>
      </c>
      <c r="C40" s="79">
        <v>115.38</v>
      </c>
      <c r="D40" s="93">
        <v>11</v>
      </c>
      <c r="E40" s="79"/>
      <c r="F40" s="93">
        <v>1962</v>
      </c>
      <c r="G40" s="79">
        <v>101.74</v>
      </c>
      <c r="H40" s="79">
        <v>94.44</v>
      </c>
      <c r="I40" s="93">
        <v>16</v>
      </c>
    </row>
    <row r="41" spans="1:9" ht="14.4">
      <c r="A41" s="95">
        <v>1991</v>
      </c>
      <c r="B41" s="134">
        <v>121.75</v>
      </c>
      <c r="C41" s="7">
        <v>112.67</v>
      </c>
      <c r="D41" s="95">
        <v>9</v>
      </c>
      <c r="E41" s="7"/>
      <c r="F41" s="95">
        <v>1961</v>
      </c>
      <c r="G41" s="7">
        <v>100.68</v>
      </c>
      <c r="H41" s="7">
        <v>93.86</v>
      </c>
      <c r="I41" s="95">
        <v>19</v>
      </c>
    </row>
    <row r="42" spans="1:9" ht="14.4">
      <c r="A42" s="93">
        <v>1990</v>
      </c>
      <c r="B42" s="133">
        <v>122.98</v>
      </c>
      <c r="C42" s="79">
        <v>114.84</v>
      </c>
      <c r="D42" s="93">
        <v>10</v>
      </c>
      <c r="E42" s="79"/>
      <c r="F42" s="93">
        <v>1960</v>
      </c>
      <c r="G42" s="79">
        <v>98.43</v>
      </c>
      <c r="H42" s="79">
        <v>90.29</v>
      </c>
      <c r="I42" s="93">
        <v>21</v>
      </c>
    </row>
    <row r="43" spans="1:9">
      <c r="A43" s="309"/>
      <c r="B43" s="309"/>
      <c r="C43" s="309"/>
      <c r="D43" s="309"/>
      <c r="E43" s="309"/>
      <c r="F43" s="309"/>
      <c r="G43" s="309"/>
      <c r="H43" s="309"/>
      <c r="I43" s="309"/>
    </row>
    <row r="44" spans="1:9">
      <c r="F44" s="41"/>
    </row>
    <row r="45" spans="1:9">
      <c r="A45" s="42" t="s">
        <v>192</v>
      </c>
      <c r="F45" s="41"/>
    </row>
    <row r="46" spans="1:9">
      <c r="A46" s="91" t="s">
        <v>71</v>
      </c>
      <c r="F46" s="41"/>
    </row>
    <row r="47" spans="1:9">
      <c r="F47" s="41"/>
    </row>
    <row r="48" spans="1:9">
      <c r="F48" s="41"/>
    </row>
    <row r="49" spans="6:6">
      <c r="F49" s="41"/>
    </row>
    <row r="50" spans="6:6">
      <c r="F50" s="41"/>
    </row>
    <row r="51" spans="6:6">
      <c r="F51" s="41"/>
    </row>
    <row r="52" spans="6:6">
      <c r="F52" s="41"/>
    </row>
    <row r="53" spans="6:6">
      <c r="F53" s="41"/>
    </row>
    <row r="54" spans="6:6">
      <c r="F54" s="41"/>
    </row>
    <row r="55" spans="6:6">
      <c r="F55" s="41"/>
    </row>
    <row r="56" spans="6:6">
      <c r="F56" s="41"/>
    </row>
    <row r="57" spans="6:6">
      <c r="F57" s="41"/>
    </row>
    <row r="58" spans="6:6">
      <c r="F58" s="41"/>
    </row>
    <row r="59" spans="6:6">
      <c r="F59" s="41"/>
    </row>
    <row r="60" spans="6:6">
      <c r="F60" s="41"/>
    </row>
    <row r="61" spans="6:6">
      <c r="F61" s="41"/>
    </row>
    <row r="62" spans="6:6">
      <c r="F62" s="41"/>
    </row>
    <row r="63" spans="6:6">
      <c r="F63" s="41"/>
    </row>
  </sheetData>
  <mergeCells count="4">
    <mergeCell ref="A2:I2"/>
    <mergeCell ref="A43:I43"/>
    <mergeCell ref="B5:C5"/>
    <mergeCell ref="G5:H5"/>
  </mergeCells>
  <printOptions horizontalCentered="1"/>
  <pageMargins left="0.75" right="0.75" top="0.9" bottom="0.7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174A7C"/>
  </sheetPr>
  <dimension ref="A1:K28"/>
  <sheetViews>
    <sheetView zoomScaleNormal="100" workbookViewId="0"/>
  </sheetViews>
  <sheetFormatPr defaultColWidth="8.88671875" defaultRowHeight="13.8"/>
  <cols>
    <col min="1" max="16384" width="8.88671875" style="5"/>
  </cols>
  <sheetData>
    <row r="1" spans="1:11" ht="18">
      <c r="A1" s="16" t="s">
        <v>161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">
      <c r="A2" s="291" t="s">
        <v>210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ht="1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4.4">
      <c r="A4" s="292" t="str">
        <f>"Washington and All States Average "&amp;(('Table 1'!F6)-36)&amp;" - "&amp;'Table 1'!F6</f>
        <v>Washington and All States Average 1986 - 2022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7" spans="1:11">
      <c r="A7" s="48"/>
    </row>
    <row r="28" spans="1:1">
      <c r="A28" s="42" t="s">
        <v>192</v>
      </c>
    </row>
  </sheetData>
  <mergeCells count="2">
    <mergeCell ref="A2:K2"/>
    <mergeCell ref="A4:K4"/>
  </mergeCells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6</vt:i4>
      </vt:variant>
    </vt:vector>
  </HeadingPairs>
  <TitlesOfParts>
    <vt:vector size="28" baseType="lpstr">
      <vt:lpstr>TOC</vt:lpstr>
      <vt:lpstr>Table 1</vt:lpstr>
      <vt:lpstr>Chart 1</vt:lpstr>
      <vt:lpstr>Table 2</vt:lpstr>
      <vt:lpstr>Table 3 </vt:lpstr>
      <vt:lpstr>Table 4 </vt:lpstr>
      <vt:lpstr>Table 5 </vt:lpstr>
      <vt:lpstr>Table 6 </vt:lpstr>
      <vt:lpstr>Chart 2</vt:lpstr>
      <vt:lpstr>Table 7</vt:lpstr>
      <vt:lpstr>Table 8</vt:lpstr>
      <vt:lpstr>Table 9</vt:lpstr>
      <vt:lpstr>Table 10</vt:lpstr>
      <vt:lpstr>Table 11</vt:lpstr>
      <vt:lpstr>Chart 3</vt:lpstr>
      <vt:lpstr>Table 12</vt:lpstr>
      <vt:lpstr>Table 13 </vt:lpstr>
      <vt:lpstr>Table 14</vt:lpstr>
      <vt:lpstr>Table 15</vt:lpstr>
      <vt:lpstr>Table 16</vt:lpstr>
      <vt:lpstr>Table 17</vt:lpstr>
      <vt:lpstr>Chart 4</vt:lpstr>
      <vt:lpstr>'Table 11'!Print_Area</vt:lpstr>
      <vt:lpstr>'Table 12'!Print_Area</vt:lpstr>
      <vt:lpstr>'Table 13 '!Print_Area</vt:lpstr>
      <vt:lpstr>'Table 14'!Print_Area</vt:lpstr>
      <vt:lpstr>'Table 15'!Print_Area</vt:lpstr>
      <vt:lpstr>'Table 16'!Print_Area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Skiff, Eric (DOR)</cp:lastModifiedBy>
  <cp:lastPrinted>2024-06-05T20:27:17Z</cp:lastPrinted>
  <dcterms:created xsi:type="dcterms:W3CDTF">2017-03-28T21:20:09Z</dcterms:created>
  <dcterms:modified xsi:type="dcterms:W3CDTF">2025-06-12T00:25:16Z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010048{"F":5,"I":"40F9-FDB2-7018-9389","M":"c61da2bdd2c5f59027f92e3084fad29a"}H4sIAAAAAAAEAKtW8snMyy5WsoquVvJUslJysTAx0TV2NnTTNXe0cNE1MDd1UdJRCgDKhCQm5aQqmCkEJZYruCSWJOpV5BRXKNXqQPQZOVoa6xpaOrvpWhq5meqaWTgbQ/U5ZyQWlRjH+yYmF+WD9OQq1cbWAgAosMMJdwAAAA==</vt:lpwstr>
  </property>
</Properties>
</file>