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I:\Rpt_Study\Comparative_State_Local\CSL\Current 2021\"/>
    </mc:Choice>
  </mc:AlternateContent>
  <xr:revisionPtr revIDLastSave="0" documentId="13_ncr:1_{9B150F9C-760C-46B1-9CFE-86EADD84EC5F}" xr6:coauthVersionLast="47" xr6:coauthVersionMax="47" xr10:uidLastSave="{00000000-0000-0000-0000-000000000000}"/>
  <bookViews>
    <workbookView xWindow="28680" yWindow="-120" windowWidth="29040" windowHeight="15720" tabRatio="920" xr2:uid="{00000000-000D-0000-FFFF-FFFF00000000}"/>
  </bookViews>
  <sheets>
    <sheet name="TOC" sheetId="18" r:id="rId1"/>
    <sheet name="Table 1" sheetId="24" r:id="rId2"/>
    <sheet name="Chart 1" sheetId="26" r:id="rId3"/>
    <sheet name="Table 2" sheetId="25" r:id="rId4"/>
    <sheet name="Table 3 " sheetId="27" r:id="rId5"/>
    <sheet name="Table 4 " sheetId="28" r:id="rId6"/>
    <sheet name="Table 5 " sheetId="29" r:id="rId7"/>
    <sheet name="Table 6 " sheetId="30" r:id="rId8"/>
    <sheet name="Chart 2" sheetId="31" r:id="rId9"/>
    <sheet name="Table 7" sheetId="32" r:id="rId10"/>
    <sheet name="Table 8" sheetId="33" r:id="rId11"/>
    <sheet name="Table 9" sheetId="34" r:id="rId12"/>
    <sheet name="Table 10" sheetId="35" r:id="rId13"/>
    <sheet name="Table 11" sheetId="36" r:id="rId14"/>
    <sheet name="Chart 3" sheetId="44" r:id="rId15"/>
    <sheet name="Table 12" sheetId="37" r:id="rId16"/>
    <sheet name="Table 13 " sheetId="38" r:id="rId17"/>
    <sheet name="Table 14" sheetId="39" r:id="rId18"/>
    <sheet name="Table 15" sheetId="40" r:id="rId19"/>
    <sheet name="Table 16" sheetId="41" r:id="rId20"/>
    <sheet name="Table 17" sheetId="42" r:id="rId21"/>
    <sheet name="Chart 4" sheetId="43" r:id="rId22"/>
  </sheets>
  <externalReferences>
    <externalReference r:id="rId23"/>
    <externalReference r:id="rId24"/>
  </externalReferences>
  <definedNames>
    <definedName name="_xlnm._FilterDatabase" localSheetId="1" hidden="1">'Table 1'!#REF!</definedName>
    <definedName name="_xlnm._FilterDatabase" localSheetId="12" hidden="1">'Table 10'!#REF!</definedName>
    <definedName name="_xlnm._FilterDatabase" localSheetId="13" hidden="1">'Table 11'!#REF!</definedName>
    <definedName name="_xlnm._FilterDatabase" localSheetId="16" hidden="1">'Table 13 '!$A$5:$D$5</definedName>
    <definedName name="_xlnm._FilterDatabase" localSheetId="17" hidden="1">'Table 14'!$A$5:$B$10</definedName>
    <definedName name="_xlnm._FilterDatabase" localSheetId="19" hidden="1">'Table 16'!$D$6:$E$6</definedName>
    <definedName name="_xlnm._FilterDatabase" localSheetId="20" hidden="1">'Table 17'!#REF!</definedName>
    <definedName name="_xlnm._FilterDatabase" localSheetId="3" hidden="1">'Table 2'!#REF!</definedName>
    <definedName name="_xlnm._FilterDatabase" localSheetId="5" hidden="1">'Table 4 '!#REF!</definedName>
    <definedName name="_xlnm._FilterDatabase" localSheetId="6" hidden="1">'Table 5 '!#REF!</definedName>
    <definedName name="_xlnm._FilterDatabase" localSheetId="9" hidden="1">'Table 7'!#REF!</definedName>
    <definedName name="_xlnm._FilterDatabase" localSheetId="10" hidden="1">'Table 8'!#REF!</definedName>
    <definedName name="_NST01" localSheetId="12">#REF!</definedName>
    <definedName name="_NST01" localSheetId="13">#REF!</definedName>
    <definedName name="_NST01" localSheetId="6">#REF!</definedName>
    <definedName name="_NST01" localSheetId="9">#REF!</definedName>
    <definedName name="_NST01" localSheetId="10">#REF!</definedName>
    <definedName name="_NST01" localSheetId="11">#REF!</definedName>
    <definedName name="_NST01">#REF!</definedName>
    <definedName name="HTML_CodePage" hidden="1">1252</definedName>
    <definedName name="HTML_Control" localSheetId="18" hidden="1">{"'SALES RT &amp; EXMPT 1-1-99'!$A$2:$E$71"}</definedName>
    <definedName name="HTML_Control" localSheetId="19" hidden="1">{"' 7/1/96 Corp Income Tax Rate'!$A$3:$J$53"}</definedName>
    <definedName name="HTML_Control" hidden="1">{"'SALES RT &amp; EXMPT 1-1-99'!$A$2:$E$71"}</definedName>
    <definedName name="HTML_Description" hidden="1">""</definedName>
    <definedName name="HTML_Email" hidden="1">""</definedName>
    <definedName name="HTML_Header" localSheetId="19" hidden="1">"7/1/96 Corp Income Tax Rate"</definedName>
    <definedName name="HTML_Header" hidden="1">"SALES RT &amp; EXMPT 7/1/96"</definedName>
    <definedName name="HTML_LastUpdate" hidden="1">"2/18/00"</definedName>
    <definedName name="HTML_LineAfter" hidden="1">FALSE</definedName>
    <definedName name="HTML_LineBefore" hidden="1">FALSE</definedName>
    <definedName name="HTML_Name" hidden="1">"Ronald Alt"</definedName>
    <definedName name="HTML_OBDlg2" hidden="1">TRUE</definedName>
    <definedName name="HTML_OBDlg4" hidden="1">TRUE</definedName>
    <definedName name="HTML_OS" hidden="1">1</definedName>
    <definedName name="HTML_PathFileMac" localSheetId="19" hidden="1">"Macintosh HD:TAX RATES:**1/00:corp_inc.html"</definedName>
    <definedName name="HTML_PathFileMac" hidden="1">"Macintosh HD:TAX RATES:**1/00:sales.html"</definedName>
    <definedName name="HTML_Title" localSheetId="19" hidden="1">"corp inc 1/1/00"</definedName>
    <definedName name="HTML_Title" hidden="1">"sales &amp; exmpt 7/1/98"</definedName>
    <definedName name="_xlnm.Print_Area" localSheetId="13">'Table 11'!$A$2:$L$63</definedName>
    <definedName name="_xlnm.Print_Area" localSheetId="15">'Table 12'!$A$1:$H$47</definedName>
    <definedName name="_xlnm.Print_Area" localSheetId="16">'Table 13 '!$A$1:$D$148</definedName>
    <definedName name="_xlnm.Print_Area" localSheetId="17">'Table 14'!$A$2:$B$83</definedName>
    <definedName name="_xlnm.Print_Area" localSheetId="18">'Table 15'!$A$1:$H$119</definedName>
    <definedName name="_xlnm.Print_Area" localSheetId="19">'Table 16'!$A$1:$G$88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1" l="1"/>
  <c r="A4" i="39"/>
  <c r="A4" i="40"/>
  <c r="A4" i="38"/>
  <c r="D47" i="40" l="1"/>
  <c r="D45" i="40"/>
  <c r="D35" i="40"/>
  <c r="D33" i="40"/>
  <c r="D23" i="40"/>
  <c r="D21" i="40"/>
  <c r="D11" i="40"/>
  <c r="D10" i="40"/>
  <c r="D9" i="40"/>
  <c r="D7" i="40"/>
  <c r="D8" i="40"/>
  <c r="D12" i="40"/>
  <c r="D13" i="40"/>
  <c r="D14" i="40"/>
  <c r="D15" i="40"/>
  <c r="D16" i="40"/>
  <c r="D17" i="40"/>
  <c r="D18" i="40"/>
  <c r="D19" i="40"/>
  <c r="D20" i="40"/>
  <c r="D22" i="40"/>
  <c r="D24" i="40"/>
  <c r="D25" i="40"/>
  <c r="D26" i="40"/>
  <c r="D27" i="40"/>
  <c r="D28" i="40"/>
  <c r="D29" i="40"/>
  <c r="D30" i="40"/>
  <c r="D31" i="40"/>
  <c r="D32" i="40"/>
  <c r="D34" i="40"/>
  <c r="D36" i="40"/>
  <c r="D37" i="40"/>
  <c r="D38" i="40"/>
  <c r="D39" i="40"/>
  <c r="D40" i="40"/>
  <c r="D41" i="40"/>
  <c r="D42" i="40"/>
  <c r="D43" i="40"/>
  <c r="D44" i="40"/>
  <c r="D46" i="40"/>
  <c r="D48" i="40"/>
  <c r="D49" i="40"/>
  <c r="D50" i="40"/>
  <c r="D51" i="40"/>
  <c r="D52" i="40"/>
  <c r="D53" i="40"/>
  <c r="D54" i="40"/>
  <c r="D55" i="40"/>
  <c r="D56" i="40"/>
  <c r="B6" i="42" l="1"/>
  <c r="H6" i="42" s="1"/>
  <c r="D57" i="40"/>
  <c r="C54" i="37"/>
  <c r="C53" i="37"/>
  <c r="C52" i="37"/>
  <c r="C51" i="37"/>
  <c r="D54" i="37"/>
  <c r="E54" i="37"/>
  <c r="F54" i="37"/>
  <c r="F53" i="37"/>
  <c r="F52" i="37"/>
  <c r="E53" i="37"/>
  <c r="E52" i="37"/>
  <c r="E51" i="37"/>
  <c r="D53" i="37"/>
  <c r="D52" i="37"/>
  <c r="D51" i="37"/>
  <c r="G53" i="37"/>
  <c r="G52" i="37"/>
  <c r="G51" i="37"/>
  <c r="H6" i="24" l="1"/>
  <c r="C6" i="24"/>
  <c r="D6" i="24" l="1"/>
  <c r="C6" i="42"/>
  <c r="I6" i="42" s="1"/>
  <c r="B5" i="35"/>
  <c r="B5" i="32"/>
  <c r="E6" i="24"/>
  <c r="B5" i="29"/>
  <c r="J6" i="24"/>
  <c r="I6" i="24"/>
  <c r="B58" i="24"/>
  <c r="C58" i="24"/>
  <c r="D58" i="24"/>
  <c r="E58" i="24"/>
  <c r="F58" i="24"/>
  <c r="E5" i="28"/>
  <c r="B5" i="28"/>
  <c r="E5" i="29" l="1"/>
  <c r="H5" i="29" s="1"/>
  <c r="K5" i="29" s="1"/>
  <c r="A4" i="29" s="1"/>
  <c r="D6" i="42"/>
  <c r="J6" i="42" s="1"/>
  <c r="E5" i="35"/>
  <c r="E5" i="32"/>
  <c r="E6" i="42"/>
  <c r="K6" i="42" s="1"/>
  <c r="H5" i="35"/>
  <c r="H5" i="32"/>
  <c r="F6" i="24"/>
  <c r="B9" i="18" s="1"/>
  <c r="K6" i="24"/>
  <c r="H5" i="28"/>
  <c r="D55" i="37"/>
  <c r="H12" i="37" s="1"/>
  <c r="E55" i="37"/>
  <c r="H11" i="37" s="1"/>
  <c r="F55" i="37"/>
  <c r="H10" i="37" s="1"/>
  <c r="A4" i="25" l="1"/>
  <c r="B11" i="18"/>
  <c r="B4" i="18"/>
  <c r="B28" i="18"/>
  <c r="B27" i="18"/>
  <c r="B26" i="18"/>
  <c r="B25" i="18"/>
  <c r="B24" i="18"/>
  <c r="B23" i="18"/>
  <c r="B22" i="18"/>
  <c r="B18" i="18"/>
  <c r="B5" i="18"/>
  <c r="B6" i="18"/>
  <c r="B15" i="18"/>
  <c r="A4" i="43"/>
  <c r="A4" i="44"/>
  <c r="A4" i="42"/>
  <c r="A4" i="37"/>
  <c r="F6" i="42"/>
  <c r="L6" i="42" s="1"/>
  <c r="K5" i="35"/>
  <c r="A4" i="33"/>
  <c r="K5" i="32"/>
  <c r="A4" i="31"/>
  <c r="A4" i="32"/>
  <c r="B17" i="18"/>
  <c r="B14" i="18"/>
  <c r="B8" i="18"/>
  <c r="A4" i="35"/>
  <c r="A4" i="24"/>
  <c r="L6" i="24"/>
  <c r="A4" i="28"/>
  <c r="A4" i="36"/>
  <c r="K5" i="28"/>
  <c r="A4" i="26"/>
  <c r="E9" i="33"/>
  <c r="E11" i="33"/>
  <c r="E13" i="33"/>
  <c r="E15" i="33"/>
  <c r="E12" i="33"/>
  <c r="E18" i="33"/>
  <c r="E21" i="33"/>
  <c r="E16" i="33"/>
  <c r="E14" i="33"/>
  <c r="E17" i="33"/>
  <c r="E19" i="33"/>
  <c r="E20" i="33"/>
  <c r="D9" i="33"/>
  <c r="D11" i="33"/>
  <c r="D13" i="33"/>
  <c r="D15" i="33"/>
  <c r="D12" i="33"/>
  <c r="D18" i="33"/>
  <c r="D21" i="33"/>
  <c r="D16" i="33"/>
  <c r="D14" i="33"/>
  <c r="D17" i="33"/>
  <c r="D19" i="33"/>
  <c r="D20" i="33"/>
  <c r="E10" i="33"/>
  <c r="D10" i="33"/>
  <c r="G55" i="37" l="1"/>
  <c r="H9" i="37" s="1"/>
  <c r="F57" i="37"/>
  <c r="G57" i="37" l="1"/>
  <c r="D57" i="37"/>
  <c r="E57" i="37"/>
  <c r="K58" i="35" l="1"/>
  <c r="H58" i="35"/>
  <c r="E58" i="35"/>
  <c r="B58" i="35"/>
  <c r="K58" i="32"/>
  <c r="H58" i="32"/>
  <c r="E58" i="32"/>
  <c r="B58" i="32"/>
  <c r="K58" i="29" l="1"/>
  <c r="H58" i="29"/>
  <c r="E58" i="29"/>
  <c r="B58" i="29"/>
  <c r="E58" i="28" l="1"/>
  <c r="B58" i="28"/>
  <c r="E10" i="25" l="1"/>
  <c r="E11" i="25"/>
  <c r="E13" i="25"/>
  <c r="E18" i="25"/>
  <c r="E20" i="25"/>
  <c r="E15" i="25"/>
  <c r="E12" i="25"/>
  <c r="E17" i="25"/>
  <c r="E19" i="25"/>
  <c r="E16" i="25"/>
  <c r="E14" i="25"/>
  <c r="E21" i="25"/>
  <c r="C21" i="25"/>
  <c r="C14" i="25"/>
  <c r="C16" i="25"/>
  <c r="C19" i="25"/>
  <c r="C17" i="25"/>
  <c r="C12" i="25"/>
  <c r="C15" i="25"/>
  <c r="C20" i="25"/>
  <c r="C18" i="25"/>
  <c r="C13" i="25"/>
  <c r="C11" i="25"/>
  <c r="C10" i="25"/>
  <c r="E9" i="25"/>
  <c r="C9" i="25"/>
  <c r="H58" i="28" l="1"/>
  <c r="K58" i="28"/>
  <c r="C55" i="37" l="1"/>
  <c r="H14" i="37" s="1"/>
  <c r="C57" i="37" l="1"/>
</calcChain>
</file>

<file path=xl/sharedStrings.xml><?xml version="1.0" encoding="utf-8"?>
<sst xmlns="http://schemas.openxmlformats.org/spreadsheetml/2006/main" count="1240" uniqueCount="502">
  <si>
    <t>Amount</t>
  </si>
  <si>
    <t>Rank</t>
  </si>
  <si>
    <t>State</t>
  </si>
  <si>
    <t>North Dakota</t>
  </si>
  <si>
    <t>New York</t>
  </si>
  <si>
    <t>Alaska</t>
  </si>
  <si>
    <t>Hawaii</t>
  </si>
  <si>
    <t>Vermont</t>
  </si>
  <si>
    <t>Maine</t>
  </si>
  <si>
    <t>Minnesota</t>
  </si>
  <si>
    <t>Illinois</t>
  </si>
  <si>
    <t>New Jersey</t>
  </si>
  <si>
    <t>New Mexico</t>
  </si>
  <si>
    <t>West Virginia</t>
  </si>
  <si>
    <t>California</t>
  </si>
  <si>
    <t>Wyoming</t>
  </si>
  <si>
    <t>Connecticut</t>
  </si>
  <si>
    <t>Rhode Island</t>
  </si>
  <si>
    <t>Wisconsin</t>
  </si>
  <si>
    <t>Nebraska</t>
  </si>
  <si>
    <t>Maryland</t>
  </si>
  <si>
    <t>Massachusetts</t>
  </si>
  <si>
    <t>Mississippi</t>
  </si>
  <si>
    <t>Oregon</t>
  </si>
  <si>
    <t>Arkansas</t>
  </si>
  <si>
    <t>Ohio</t>
  </si>
  <si>
    <t>Iowa</t>
  </si>
  <si>
    <t>Pennsylvania</t>
  </si>
  <si>
    <t>Delaware</t>
  </si>
  <si>
    <t>Kentucky</t>
  </si>
  <si>
    <t>Nevada</t>
  </si>
  <si>
    <t>Utah</t>
  </si>
  <si>
    <t>Montana</t>
  </si>
  <si>
    <t>Louisiana</t>
  </si>
  <si>
    <t>North Carolina</t>
  </si>
  <si>
    <t>WASHINGTON</t>
  </si>
  <si>
    <t>Michigan</t>
  </si>
  <si>
    <t>Indiana</t>
  </si>
  <si>
    <t>Kansas</t>
  </si>
  <si>
    <t>Texas</t>
  </si>
  <si>
    <t>Colorado</t>
  </si>
  <si>
    <t>Arizona</t>
  </si>
  <si>
    <t>South Carolina</t>
  </si>
  <si>
    <t>Georgia</t>
  </si>
  <si>
    <t>Idaho</t>
  </si>
  <si>
    <t>Missouri</t>
  </si>
  <si>
    <t>Virginia</t>
  </si>
  <si>
    <t>Alabama</t>
  </si>
  <si>
    <t>New Hampshire</t>
  </si>
  <si>
    <t>Oklahoma</t>
  </si>
  <si>
    <t>South Dakota</t>
  </si>
  <si>
    <t>Florida</t>
  </si>
  <si>
    <t>Tennessee</t>
  </si>
  <si>
    <t>U.S. Average</t>
  </si>
  <si>
    <t>Table 2</t>
  </si>
  <si>
    <t xml:space="preserve">State &amp; Local Taxes Per $1,000 Personal Income </t>
  </si>
  <si>
    <t>National Rank</t>
  </si>
  <si>
    <t>Western Rank</t>
  </si>
  <si>
    <t>State, Local and Total Taxes for Past Ten Years</t>
  </si>
  <si>
    <t>Fiscal</t>
  </si>
  <si>
    <t>State Taxes</t>
  </si>
  <si>
    <t xml:space="preserve">  Local Taxes</t>
  </si>
  <si>
    <t>Combined Total</t>
  </si>
  <si>
    <t>Year</t>
  </si>
  <si>
    <t xml:space="preserve">Amount </t>
  </si>
  <si>
    <t xml:space="preserve">    State</t>
  </si>
  <si>
    <t>State/Local Taxes</t>
  </si>
  <si>
    <t>Wash.</t>
  </si>
  <si>
    <t>U.S. Ave.</t>
  </si>
  <si>
    <t>Ranking</t>
  </si>
  <si>
    <t>n.a.</t>
  </si>
  <si>
    <t>Note:  The U.S. Census Bureau did not compile local tax collections in 2001 and 2003.</t>
  </si>
  <si>
    <t>National</t>
  </si>
  <si>
    <t>Western</t>
  </si>
  <si>
    <t>State, Local and Total State/Local Taxes for Past Ten Years</t>
  </si>
  <si>
    <t>General</t>
  </si>
  <si>
    <t>Selective</t>
  </si>
  <si>
    <t>Total Sales and</t>
  </si>
  <si>
    <t xml:space="preserve">Sales Taxes [1] </t>
  </si>
  <si>
    <t>Sales Taxes [2]</t>
  </si>
  <si>
    <t>Gross Receipts Taxes</t>
  </si>
  <si>
    <t xml:space="preserve">[1]  Includes retail sales taxes that apply to most goods and gross receipts taxes measured by sales (e.g., Washington's </t>
  </si>
  <si>
    <t>[2]  Specific taxes upon particular items, such as gasoline, alcoholic beverages, tobacco products and public utilities.</t>
  </si>
  <si>
    <t>Sales [1]</t>
  </si>
  <si>
    <t>Sales [2]</t>
  </si>
  <si>
    <t>Property</t>
  </si>
  <si>
    <t>Income</t>
  </si>
  <si>
    <t>---</t>
  </si>
  <si>
    <t>General Sales Taxes</t>
  </si>
  <si>
    <t>Selective Sales Taxes</t>
  </si>
  <si>
    <t>Other</t>
  </si>
  <si>
    <t>Capital Gain                          (State Rate %)</t>
  </si>
  <si>
    <t>0 to 9.4</t>
  </si>
  <si>
    <t xml:space="preserve">Hawaii </t>
  </si>
  <si>
    <t xml:space="preserve">South Dakota </t>
  </si>
  <si>
    <t>none</t>
  </si>
  <si>
    <t>D.C.</t>
  </si>
  <si>
    <t>STATE</t>
  </si>
  <si>
    <t>Tax Rate (%)</t>
  </si>
  <si>
    <t>Avg. Local Tax Rate (a)</t>
  </si>
  <si>
    <t>Combined Tax Rate</t>
  </si>
  <si>
    <t>Maximum Local Rate</t>
  </si>
  <si>
    <t>EXEMPTIONS</t>
  </si>
  <si>
    <t>Food (1)</t>
  </si>
  <si>
    <t xml:space="preserve"> Prescription Drugs</t>
  </si>
  <si>
    <t>Nonprescription Drugs</t>
  </si>
  <si>
    <t>*</t>
  </si>
  <si>
    <t>* (4)</t>
  </si>
  <si>
    <t xml:space="preserve">* </t>
  </si>
  <si>
    <t>Cigarette Tax</t>
  </si>
  <si>
    <t>Gasoline Tax</t>
  </si>
  <si>
    <t xml:space="preserve">  State</t>
  </si>
  <si>
    <t>$ Per Pack</t>
  </si>
  <si>
    <t>¢ Per Gallon</t>
  </si>
  <si>
    <t>New York (a)</t>
  </si>
  <si>
    <t xml:space="preserve">Rhode Island        </t>
  </si>
  <si>
    <t xml:space="preserve">Massachusetts       </t>
  </si>
  <si>
    <t xml:space="preserve">Vermont             </t>
  </si>
  <si>
    <t xml:space="preserve">Wisconsin           </t>
  </si>
  <si>
    <t xml:space="preserve">Alaska </t>
  </si>
  <si>
    <t xml:space="preserve">Arizona             </t>
  </si>
  <si>
    <t xml:space="preserve">Maine         </t>
  </si>
  <si>
    <t xml:space="preserve">Maryland            </t>
  </si>
  <si>
    <t xml:space="preserve">Ohio </t>
  </si>
  <si>
    <t xml:space="preserve">Michigan            </t>
  </si>
  <si>
    <t xml:space="preserve">Illinois (a)        </t>
  </si>
  <si>
    <t xml:space="preserve">Nevada              </t>
  </si>
  <si>
    <t xml:space="preserve">Montana             </t>
  </si>
  <si>
    <t xml:space="preserve">Utah                </t>
  </si>
  <si>
    <t xml:space="preserve">New Mexico          </t>
  </si>
  <si>
    <t>Dist. of Columbia</t>
  </si>
  <si>
    <t xml:space="preserve">Ohio                </t>
  </si>
  <si>
    <t xml:space="preserve">South Dakota        </t>
  </si>
  <si>
    <t xml:space="preserve">Texas               </t>
  </si>
  <si>
    <t xml:space="preserve">Iowa                </t>
  </si>
  <si>
    <t xml:space="preserve">Colorado </t>
  </si>
  <si>
    <t xml:space="preserve">Oregon </t>
  </si>
  <si>
    <t xml:space="preserve">Arkansas </t>
  </si>
  <si>
    <t xml:space="preserve">Oklahoma            </t>
  </si>
  <si>
    <t xml:space="preserve">Indiana             </t>
  </si>
  <si>
    <t xml:space="preserve">Mississippi          </t>
  </si>
  <si>
    <t xml:space="preserve">Alabama (a)         </t>
  </si>
  <si>
    <t xml:space="preserve">Nebraska  </t>
  </si>
  <si>
    <t xml:space="preserve">Kentucky  </t>
  </si>
  <si>
    <t xml:space="preserve">Wyoming             </t>
  </si>
  <si>
    <t xml:space="preserve">Idaho               </t>
  </si>
  <si>
    <t xml:space="preserve">South Carolina      </t>
  </si>
  <si>
    <t xml:space="preserve">West Virginia       </t>
  </si>
  <si>
    <t xml:space="preserve">North Dakota        </t>
  </si>
  <si>
    <t xml:space="preserve">Georgia             </t>
  </si>
  <si>
    <t>Virginia (a)</t>
  </si>
  <si>
    <t>U. S. Median</t>
  </si>
  <si>
    <t>Taxes Per $1,000 Personal Income</t>
  </si>
  <si>
    <t>Table 1</t>
  </si>
  <si>
    <t>Table 3</t>
  </si>
  <si>
    <t>Table 4</t>
  </si>
  <si>
    <t>Table 5</t>
  </si>
  <si>
    <t>Table 6</t>
  </si>
  <si>
    <t>State and Local Taxes Per $1,000 Personal Income Since 1960:  Washington and U.S. Average</t>
  </si>
  <si>
    <t>Taxes Per Capita (population)</t>
  </si>
  <si>
    <t>Table 7</t>
  </si>
  <si>
    <t>Table 8</t>
  </si>
  <si>
    <t>Table 9</t>
  </si>
  <si>
    <t>Table 10</t>
  </si>
  <si>
    <t>Table 11</t>
  </si>
  <si>
    <t>Other Tax Comparisons</t>
  </si>
  <si>
    <t>Table 12</t>
  </si>
  <si>
    <t>Table 13</t>
  </si>
  <si>
    <t>Table 14</t>
  </si>
  <si>
    <t>Table 15</t>
  </si>
  <si>
    <t>Table 16</t>
  </si>
  <si>
    <t>Table 17</t>
  </si>
  <si>
    <t>Chart 1</t>
  </si>
  <si>
    <t>Chart 2</t>
  </si>
  <si>
    <t>Chart 3</t>
  </si>
  <si>
    <t>Chart 4</t>
  </si>
  <si>
    <t xml:space="preserve">Connecticut     </t>
  </si>
  <si>
    <t xml:space="preserve">Washington </t>
  </si>
  <si>
    <t>Federal</t>
  </si>
  <si>
    <t>4.8 to 5.9</t>
  </si>
  <si>
    <t>3 to 6.5%</t>
  </si>
  <si>
    <t>2 to 5.75%</t>
  </si>
  <si>
    <t xml:space="preserve">Virginia </t>
  </si>
  <si>
    <t xml:space="preserve">Utah </t>
  </si>
  <si>
    <t>3.75 to 5.99%</t>
  </si>
  <si>
    <t>1.1 to 2.9%</t>
  </si>
  <si>
    <t xml:space="preserve">New Mexico </t>
  </si>
  <si>
    <t>5.8 to 7.15%</t>
  </si>
  <si>
    <t>3.1 to 5.7%</t>
  </si>
  <si>
    <t>1.4 to 11.00%</t>
  </si>
  <si>
    <t>3 to 6.99%</t>
  </si>
  <si>
    <t>2 to 5%</t>
  </si>
  <si>
    <t xml:space="preserve">State Rate </t>
  </si>
  <si>
    <t xml:space="preserve"> Personal Income Tax Rates</t>
  </si>
  <si>
    <t>--</t>
  </si>
  <si>
    <t>Tennessee (a) (c)</t>
  </si>
  <si>
    <t xml:space="preserve">Florida (b)        </t>
  </si>
  <si>
    <t xml:space="preserve">California           </t>
  </si>
  <si>
    <t>0.0 to 6.6%</t>
  </si>
  <si>
    <t>1 to 5.75%</t>
  </si>
  <si>
    <t>5% on Dividends and Interest Income Only</t>
  </si>
  <si>
    <t>1.4 to 10.75%</t>
  </si>
  <si>
    <t>4.75 to 9.9%</t>
  </si>
  <si>
    <t>3.35 to 8.75%</t>
  </si>
  <si>
    <t>1 to 12.3% (13.3% over $1 million)</t>
  </si>
  <si>
    <t>0.125 (4)</t>
  </si>
  <si>
    <t>4.000 (4)</t>
  </si>
  <si>
    <t>3.000 (5)</t>
  </si>
  <si>
    <t>https://www.taxadmin.org/current-tax-rates</t>
  </si>
  <si>
    <t>Sales tax Notes:</t>
  </si>
  <si>
    <t>Source: Compiled by FTA from various sources.</t>
  </si>
  <si>
    <t>(3) Tax rate may be adjusted annually according to a formula based on balances in the unappropriated</t>
  </si>
  <si>
    <t>(2) Includes statewide 1.0% tax levied by local governments in Virginia.</t>
  </si>
  <si>
    <t xml:space="preserve">general fund and the school foundation fund. </t>
  </si>
  <si>
    <t>Corporate Income Notes:</t>
  </si>
  <si>
    <t>4.9 (b)</t>
  </si>
  <si>
    <t>8.84 (b)</t>
  </si>
  <si>
    <t>7.5 (c)</t>
  </si>
  <si>
    <t>8.25 (b)</t>
  </si>
  <si>
    <t>Illinois(a)</t>
  </si>
  <si>
    <t>Maine (a)</t>
  </si>
  <si>
    <t>Michigan (a)</t>
  </si>
  <si>
    <t>Minnesota (a)</t>
  </si>
  <si>
    <t>Missouri (a)</t>
  </si>
  <si>
    <t>Montana (a)</t>
  </si>
  <si>
    <t>North Dakota (a)</t>
  </si>
  <si>
    <t>Ohio (a)</t>
  </si>
  <si>
    <t>Oregon (a)</t>
  </si>
  <si>
    <t>Rhode Island (a)</t>
  </si>
  <si>
    <t>Vermont (a)</t>
  </si>
  <si>
    <t>Wisconsin (a)</t>
  </si>
  <si>
    <t>(b) Florida's rate includes a surcharge of $1 per pack.</t>
  </si>
  <si>
    <t>Cigarette Tax Notes:</t>
  </si>
  <si>
    <t>Minnesota (d)</t>
  </si>
  <si>
    <t>Florida (2)</t>
  </si>
  <si>
    <t>Hawaii (1)</t>
  </si>
  <si>
    <t>Nevada (1)</t>
  </si>
  <si>
    <t>Oregon  (1)</t>
  </si>
  <si>
    <t>South Dakota (1)</t>
  </si>
  <si>
    <t>Tennessee (1)</t>
  </si>
  <si>
    <t>Gasoline Tax Notes:</t>
  </si>
  <si>
    <t>Income [3]</t>
  </si>
  <si>
    <t>Other [4]</t>
  </si>
  <si>
    <t>Alabama *</t>
  </si>
  <si>
    <t>Arkansas *</t>
  </si>
  <si>
    <t>Delaware *</t>
  </si>
  <si>
    <t>Hawaii *</t>
  </si>
  <si>
    <t>Indiana *</t>
  </si>
  <si>
    <t>Iowa *</t>
  </si>
  <si>
    <t>Kentucky *</t>
  </si>
  <si>
    <t>Maryland *</t>
  </si>
  <si>
    <t>Michigan *</t>
  </si>
  <si>
    <t>Missouri *</t>
  </si>
  <si>
    <t>Montana *</t>
  </si>
  <si>
    <t>New Jersey *</t>
  </si>
  <si>
    <t>New Mexico *</t>
  </si>
  <si>
    <t>New York *</t>
  </si>
  <si>
    <t>North Dakota *</t>
  </si>
  <si>
    <t>Ohio *</t>
  </si>
  <si>
    <t>Oregon *</t>
  </si>
  <si>
    <t>Pennsylvania *</t>
  </si>
  <si>
    <t>South Carolina *</t>
  </si>
  <si>
    <t>Wisconsin *</t>
  </si>
  <si>
    <t>5.35 to 9.85%</t>
  </si>
  <si>
    <t>1.7 to 5.9%</t>
  </si>
  <si>
    <t>3.54 to 7.65%</t>
  </si>
  <si>
    <t>1.225 (4)</t>
  </si>
  <si>
    <t>9.5 (g)</t>
  </si>
  <si>
    <t>7.0 (b)</t>
  </si>
  <si>
    <t>4.4 to 6.4 (e)</t>
  </si>
  <si>
    <t>3.5 to 7.5</t>
  </si>
  <si>
    <t>0 to 5.0</t>
  </si>
  <si>
    <t>Arkansas (a)</t>
  </si>
  <si>
    <t>California (a)</t>
  </si>
  <si>
    <t>1.85 to 4.25%</t>
  </si>
  <si>
    <t>0.0 to 5%</t>
  </si>
  <si>
    <t>1 to 6.75%</t>
  </si>
  <si>
    <t>4 to 10.9%</t>
  </si>
  <si>
    <t>0.0 to 3.99%</t>
  </si>
  <si>
    <t>0.25 to 4.75%</t>
  </si>
  <si>
    <t xml:space="preserve">Alabama (1) </t>
  </si>
  <si>
    <t>Indiana (5)</t>
  </si>
  <si>
    <t>Maryland (5)</t>
  </si>
  <si>
    <t>Michigan (5)</t>
  </si>
  <si>
    <t>Missouri (9)</t>
  </si>
  <si>
    <t>Rhode Island (5)</t>
  </si>
  <si>
    <t>Vermont (5)</t>
  </si>
  <si>
    <t>California (7)</t>
  </si>
  <si>
    <t>Illinois (1, 3, 5)</t>
  </si>
  <si>
    <t>Kentucky (3, 4)</t>
  </si>
  <si>
    <t>Nebraska (5)</t>
  </si>
  <si>
    <t>North Carolina (5)</t>
  </si>
  <si>
    <t>Pennsylvania (5)</t>
  </si>
  <si>
    <t>Utah (4)</t>
  </si>
  <si>
    <t>Virginia (1, 6)</t>
  </si>
  <si>
    <t>Published February 2023</t>
  </si>
  <si>
    <t>Source:  Bureau of Economic Analysis and Census Bureau.</t>
  </si>
  <si>
    <t>Washington State, Local and Total Taxes for Past 10 Years</t>
  </si>
  <si>
    <t>Source:  Bureau of Economic Analysis, Census Bureau, and Federal Reserve Economic Data.</t>
  </si>
  <si>
    <t>Washington Real Income / State and Local Taxes Per Capita Since 1977</t>
  </si>
  <si>
    <t>Table of Contents</t>
  </si>
  <si>
    <t xml:space="preserve">      B&amp;O tax), per U.S. Census Bureau classifications, which do not separate general sales taxes from gross receipts taxes.</t>
  </si>
  <si>
    <t>[1] Includes retail sales/use taxes and gross receipts taxes (e.g., Washington’s B&amp;O tax)</t>
  </si>
  <si>
    <t>[2] Includes taxes on specific items, e.g., gasoline, liquor, cigarettes and public utilities</t>
  </si>
  <si>
    <t>[3] Includes individual and corporate income taxes</t>
  </si>
  <si>
    <t xml:space="preserve">[4] Includes motor vehicle licenses and all other taxes  </t>
  </si>
  <si>
    <t>Corporation Income      (State Rate %) (a)</t>
  </si>
  <si>
    <t>8.7 (d)</t>
  </si>
  <si>
    <t>3.5 to 8.93 (j)</t>
  </si>
  <si>
    <t>8.0 (k)</t>
  </si>
  <si>
    <t>9.8 (l)</t>
  </si>
  <si>
    <t>6.75 (m)</t>
  </si>
  <si>
    <t>9.0 (o)</t>
  </si>
  <si>
    <t>6.5 (p)</t>
  </si>
  <si>
    <t>(r)</t>
  </si>
  <si>
    <t>6.6 to 7.6 (s)</t>
  </si>
  <si>
    <t>5.0 (t)</t>
  </si>
  <si>
    <t>none (b)</t>
  </si>
  <si>
    <t>(u)</t>
  </si>
  <si>
    <t>Source: Adapted from FTA data tables</t>
  </si>
  <si>
    <t>(1) Some states tax food, but allow a rebate or income tax credit to compensate lower-income</t>
  </si>
  <si>
    <t>households.  These are: Hawaii, Idaho, Kansas, Oklahoma, and South Dakota.</t>
  </si>
  <si>
    <t xml:space="preserve">(4) Food sales are subject to local taxes.  </t>
  </si>
  <si>
    <t>(5) Includes a statewide 1.25% tax levied by local governments in Utah.</t>
  </si>
  <si>
    <t xml:space="preserve">(a) Rates listed are the corporate income tax rate applied to financial institutions or excise taxes </t>
  </si>
  <si>
    <t>based on income.  Some states have other taxes based upon the value of deposits or shares.</t>
  </si>
  <si>
    <t xml:space="preserve">(b) Minimum tax is $800 in California, $250 in the District of Columbia, $50 in Arizona and North </t>
  </si>
  <si>
    <t xml:space="preserve">Dakota (banks), $400 ($100 banks) in Rhode Island, $200 per location in South Dakota (banks), </t>
  </si>
  <si>
    <t xml:space="preserve">$100 in Utah and $300 in Vermont. </t>
  </si>
  <si>
    <t xml:space="preserve">(c) Connecticut’s tax is the greater of the 7.5% tax on net income, a 0.31% tax on capital stock </t>
  </si>
  <si>
    <t xml:space="preserve">and surplus (maximum tax of $1 million), or $250 (the minimum tax). </t>
  </si>
  <si>
    <t xml:space="preserve">(d) The Delaware Bank marginal rate decreases over 4 brackets ranging from $20 to $650 million </t>
  </si>
  <si>
    <t>in taxable income.  Building and loan associations are taxed at a flat 8.7%.</t>
  </si>
  <si>
    <t xml:space="preserve">(e) Hawaii taxes capital gains at 4%.  Financial institutions pay a franchise tax of 7.92% of taxable </t>
  </si>
  <si>
    <t>income (in lieu of the corporate income tax and general excise taxes).</t>
  </si>
  <si>
    <t xml:space="preserve">(f) Idaho’s minimum tax on a corporation is $20.  The $10 Permanent Building Fund Tax must be </t>
  </si>
  <si>
    <t xml:space="preserve">paid by each corporation in a unitary group filing a combined return.  Taxpayers with gross sales </t>
  </si>
  <si>
    <t xml:space="preserve">in Idaho under $100,000, and with no property or payroll in Idaho, may elect to pay 1% on such </t>
  </si>
  <si>
    <t>sales (instead of the tax on net income).</t>
  </si>
  <si>
    <t xml:space="preserve">(g) The Illinois rate of 9.5% is the sum of a corporate income tax rate of 7.0% plus a replacement </t>
  </si>
  <si>
    <t xml:space="preserve">tax of 2.5%. </t>
  </si>
  <si>
    <t>(h) In Iowa, 50% of the federal corporate income tax is deductible.</t>
  </si>
  <si>
    <t xml:space="preserve">(i) In addition to the flat 4% corporate income tax, Kansas levies a 3.0% surtax on taxable income </t>
  </si>
  <si>
    <t xml:space="preserve">over $50,000.  Banks pay a privilege tax of 2.25% of net income, plus a surtax of 2.125% (2.25% for </t>
  </si>
  <si>
    <t xml:space="preserve">savings and loans, trust companies and federally chartered savings banks) on net income in </t>
  </si>
  <si>
    <t>excess of $25,000.</t>
  </si>
  <si>
    <t xml:space="preserve">(j) The state franchise tax on financial institutions is either (1) the sum of 1% of the Maine net </t>
  </si>
  <si>
    <t xml:space="preserve">income of the financial institution for the taxable year, plus 8 cents per $1,000 of the institution's </t>
  </si>
  <si>
    <t xml:space="preserve">Maine assets as of the end of its taxable year, or (2) 39 cents per $1,000 of the institution's Maine </t>
  </si>
  <si>
    <t xml:space="preserve">assets as of the end of its taxable year. </t>
  </si>
  <si>
    <t xml:space="preserve">(k) Business and manufacturing corporations pay an additional tax of $2.60 per $1,000 on either </t>
  </si>
  <si>
    <t xml:space="preserve">taxable Massachusetts tangible property or taxable net worth allocable to the state (for </t>
  </si>
  <si>
    <t xml:space="preserve">intangible property corporations).  The minimum tax for both corporations and financial </t>
  </si>
  <si>
    <t xml:space="preserve">institutions is $456. </t>
  </si>
  <si>
    <t xml:space="preserve">(l) In addition, Minnesota levies a 5.8% tentative minimum tax on Alternative Minimum Taxable </t>
  </si>
  <si>
    <t xml:space="preserve">(m) Montana levies a 7% tax on taxpayers using water's edge combination.  The minimum tax per </t>
  </si>
  <si>
    <t xml:space="preserve">corporation is $50; the $50 minimum applies to each corporation included on a combined tax </t>
  </si>
  <si>
    <t xml:space="preserve">return.  Taxpayers with gross sales in Montana of $100,000 or less may pay an alternative tax of </t>
  </si>
  <si>
    <t>0.5% on such sales, instead of the net income tax.</t>
  </si>
  <si>
    <t xml:space="preserve">imposed on both corporations and unincorporated associations with gross income over $50,000. </t>
  </si>
  <si>
    <t xml:space="preserve">In addition, New Hampshire levies a Business Enterprise Tax of 0.60% on the enterprise base </t>
  </si>
  <si>
    <t xml:space="preserve">(total compensation, interest and dividends paid) for businesses with gross receipts over </t>
  </si>
  <si>
    <t xml:space="preserve">$222,000 or enterprise base over $111,000, adjusted every biennium for CPI. </t>
  </si>
  <si>
    <t xml:space="preserve">(o) New Jersey also imposes a 2.5% surtax on taxpayers with income over $1 million in tax year </t>
  </si>
  <si>
    <t xml:space="preserve">businesses with income under $50,000 pay 6.5%.  The minimum Corporation Business Tax is </t>
  </si>
  <si>
    <t xml:space="preserve">based on New Jersey gross receipts.  It ranges from $500 for a corporation with gross receipts less </t>
  </si>
  <si>
    <t xml:space="preserve">than $100,000, to $2,000 for a corporation with gross receipts of $1 million or more. </t>
  </si>
  <si>
    <t xml:space="preserve">(p) Plus a Corporate Stocks Tax of 0.1875% for tax years 2022 &amp; 2023.  A top bracket of 7.25% is </t>
  </si>
  <si>
    <t xml:space="preserve">imposed on income over $5 million for 2022 &amp; 2023. A minimum tax ranges from $25 to </t>
  </si>
  <si>
    <t xml:space="preserve">$200,000, depending on receipts ($250 minimum for banks). Certain qualified New York </t>
  </si>
  <si>
    <t xml:space="preserve">manufacturers pay 0%. </t>
  </si>
  <si>
    <t xml:space="preserve">(q) North Dakota imposes a 3.5% surtax for filers electing to use the water’s edge method to </t>
  </si>
  <si>
    <t>apportion income.</t>
  </si>
  <si>
    <t xml:space="preserve">(r) Ohio no longer levies a tax based on income (except for a particular subset of corporations), </t>
  </si>
  <si>
    <t xml:space="preserve">but instead imposes a Commercial Activity Tax (CAT) equal to $150 for gross receipts sitused to </t>
  </si>
  <si>
    <t xml:space="preserve">Ohio of between $150,000 and $1 million, plus 0.26% of gross receipts over $1 million. Banks </t>
  </si>
  <si>
    <t xml:space="preserve">continue to pay a franchise tax of 1.3% of net worth.  For those few corporations for whom the </t>
  </si>
  <si>
    <t>franchise tax on net worth or net income still applies, a litter tax also applies.</t>
  </si>
  <si>
    <t xml:space="preserve">(s) Oregon’s minimum tax for C corporations depends on the Oregon sales of the filing group.  </t>
  </si>
  <si>
    <t xml:space="preserve">The minimum tax ranges from $150 for corporations with sales under $500,000, up to $100,000 </t>
  </si>
  <si>
    <t xml:space="preserve">for companies with sales of $100 million or above. Oregon also imposes Corporate Activity Tax </t>
  </si>
  <si>
    <t>[CAT] of $250 plus 0.57% of activity in excess of $1 million.</t>
  </si>
  <si>
    <t>(t) South Carolina taxes savings and loans at a 6% rate.</t>
  </si>
  <si>
    <t xml:space="preserve">(u) Texas imposes a Franchise Tax, otherwise known as margin tax, imposed on entities with </t>
  </si>
  <si>
    <t xml:space="preserve">more than $1,230,000 total revenues at rate of 0.75%, or 0.375% for entities primarily engaged in </t>
  </si>
  <si>
    <t xml:space="preserve">retail or wholesale trade, on lesser of 70% of total revenues or 100% of gross receipts after </t>
  </si>
  <si>
    <t>deductions for either compensation or cost of goods sold.</t>
  </si>
  <si>
    <t xml:space="preserve"> or provides special tax treatment for capital gains income.</t>
  </si>
  <si>
    <t xml:space="preserve">(a) Sixteen states have statutory provisions for automatically indexing the following to </t>
  </si>
  <si>
    <t xml:space="preserve">inflation: the dollar values of the tax brackets, standard deductions and/or </t>
  </si>
  <si>
    <t xml:space="preserve">personal exemptions.  Michigan indexes the personal exemption only.  Oregon does not </t>
  </si>
  <si>
    <t xml:space="preserve">index the tax brackets for individuals with incomes at $125,000 and over. </t>
  </si>
  <si>
    <t>Sales tax notes:</t>
  </si>
  <si>
    <t>Source for rates: Tax Foundation</t>
  </si>
  <si>
    <t>Source for exemptions: Adapted from FTA tables</t>
  </si>
  <si>
    <t>(1) Some states tax food but allow a rebate or income tax credit to compensate lower</t>
  </si>
  <si>
    <t>income households.  They are: Hawaii, Idaho, Kansas, Oklahoma and South Dakota.</t>
  </si>
  <si>
    <t xml:space="preserve">(3) Tax rate is adjusted annually according to a formula based on balances in the </t>
  </si>
  <si>
    <t xml:space="preserve">unappropriated general fund and the school foundation fund. </t>
  </si>
  <si>
    <t>Source: Adapted from FTA tables</t>
  </si>
  <si>
    <t>(a) Counties and cities may impose an additional tax per pack as follows:  Alabama, 1 - 25 cents; Illinois, 10</t>
  </si>
  <si>
    <t>cents - $4.18; Missouri, 4 - 7 cents; New York City, $1.50; Tennessee, 1 cent; Virginia, 2 - 15 cents.</t>
  </si>
  <si>
    <t>(d) In addition, Minnesota imposes an in-lieu cigarette sales tax determined annually by its Department of</t>
  </si>
  <si>
    <t>(e) In addition, the District of Columbia imposes an in-lieu cigarette sales tax, calculated every March 31. The</t>
  </si>
  <si>
    <t>(1) Tax rates do not include local option taxes: Alabama, 1 - 3 cents; Hawaii, 8.8 - 18.0 cents; Illinois, 5</t>
  </si>
  <si>
    <t>cents in Chicago and 6 cents in Cook County (gasoline only); Nevada, 4.0 - 9.0 cents; Oregon, 1 - 5 cents;</t>
  </si>
  <si>
    <t>South Dakota and Tennessee, 1 cent; Virginia 2.1%.</t>
  </si>
  <si>
    <t>(2) Local taxes for gasoline and gasohol vary from 0 to 6 cents; includes Inspection Fee, SCETS, and</t>
  </si>
  <si>
    <t>Statewide Local Tax.</t>
  </si>
  <si>
    <t>(3) Carriers pay an additional surcharge: Illinois, 11.4 cents; Kentucky, 2% or 4.7%.</t>
  </si>
  <si>
    <t>9%; and Utah, 16.5%.</t>
  </si>
  <si>
    <t>(5) A portion of the rate is adjusted based on maintenance costs, sales volume, cost of fuel to state</t>
  </si>
  <si>
    <t>government or inflation.</t>
  </si>
  <si>
    <t>(7) In California, gasoline is subject to 2.25% sales tax; diesel is subject to a 13% sales tax.</t>
  </si>
  <si>
    <t>(8) In Arizona, the diesel rate specified is the fuel use tax rate on large trucks.  Small vehicles are subject to</t>
  </si>
  <si>
    <t>an 18 cent tax rate.</t>
  </si>
  <si>
    <t>(2) Includes a statewide 1.0% tax levied by local governments in Virginia. Also applies to food sales.</t>
  </si>
  <si>
    <t>7.250 (3)</t>
  </si>
  <si>
    <t>(4) Food sales are subject to local taxes.  These are: Arkansas, Georgia, Louisiana, Missouri</t>
  </si>
  <si>
    <t>North Carolina, and Tennessee.</t>
  </si>
  <si>
    <t>(6) Illinios suspended the 1% sales tax on goods from 7/1/22 to 6/1/23.</t>
  </si>
  <si>
    <t>6.250 (6)</t>
  </si>
  <si>
    <t>5.000 (7)</t>
  </si>
  <si>
    <t>6.100 (5)</t>
  </si>
  <si>
    <t>5.300 (2)</t>
  </si>
  <si>
    <t>(7) New Mexico Sales (GRT) scheduled to decrease to 4.875% on July 1, 2023.</t>
  </si>
  <si>
    <t>Retail Sales (State Rate %) (1,4)</t>
  </si>
  <si>
    <t>5.8 (f)</t>
  </si>
  <si>
    <t>7.5 (n)</t>
  </si>
  <si>
    <t>4.65 (b)</t>
  </si>
  <si>
    <t>1.0 to 5.1</t>
  </si>
  <si>
    <t>1.41 to 4.31 (q)</t>
  </si>
  <si>
    <t>5.5 to 8.4 (h)</t>
  </si>
  <si>
    <t>4.0 (i)(j)</t>
  </si>
  <si>
    <t>6.0 (a)</t>
  </si>
  <si>
    <t>4.0 (h)</t>
  </si>
  <si>
    <t>5.58 to 7.5 (a)</t>
  </si>
  <si>
    <t>8.99 (a)</t>
  </si>
  <si>
    <t>6.0 to 8.5 (a)(b)</t>
  </si>
  <si>
    <t>Income.  Minnesota also imposes a surtax ranging up to $11,570.</t>
  </si>
  <si>
    <t xml:space="preserve">(n) New Hampshire’s 7.5% [for tax years ending on or before 12/31/23] Business Profits Tax is </t>
  </si>
  <si>
    <t xml:space="preserve">2023.  Small businesses with annual entire net income under $100,000 pay a tax rate of 7.5%; </t>
  </si>
  <si>
    <t>* State either allows an individual taxpayer to deduct federal taxes, have local income taxes,</t>
  </si>
  <si>
    <t>Capital Gains Notes:</t>
  </si>
  <si>
    <t xml:space="preserve">Source: </t>
  </si>
  <si>
    <t>Capital Gain Tax Rates by State - 2023 &amp; 2022 - Calculate Cap Gains (realized1031.com)</t>
  </si>
  <si>
    <t>- Short-term capital gains in Massachusetts is taxed at 12% rate. An additional tax of 4% on income of $1 million.</t>
  </si>
  <si>
    <t>- Louisiana tax rates may be adjusted down if revenue trigger is met on April 1st.</t>
  </si>
  <si>
    <t>2 to 4.9%</t>
  </si>
  <si>
    <t>4.4 to 6.0%</t>
  </si>
  <si>
    <t>0.0 to 4.95%</t>
  </si>
  <si>
    <t>2.46 to 6.64%</t>
  </si>
  <si>
    <t>0.0 to 6.4%</t>
  </si>
  <si>
    <t>4 to 10.75%</t>
  </si>
  <si>
    <t xml:space="preserve">Iowa is phasing-in a flat rate by 2027, </t>
  </si>
  <si>
    <t>while Nebraska and South Carolina is phasing-in a reduced top rate by 2027.</t>
  </si>
  <si>
    <t>(b) Louisiana tax rates may be adjusted down if revenue trigger is met on April 1st.</t>
  </si>
  <si>
    <t>Louisiana (b)</t>
  </si>
  <si>
    <t>Iowa (a, b)</t>
  </si>
  <si>
    <t>Nebraska (a, b)</t>
  </si>
  <si>
    <t>South Carolina (a, b)</t>
  </si>
  <si>
    <t xml:space="preserve">(c) Dealers pay an additional enforcement and administrative fee of 0.05 cents in Tennessee. </t>
  </si>
  <si>
    <t>Revenue. The 2023 rate is 69.2 cents per pack.</t>
  </si>
  <si>
    <t>2023 rate is 52 cents.</t>
  </si>
  <si>
    <t>Georgia (5, 11)</t>
  </si>
  <si>
    <t>Arizona (8)</t>
  </si>
  <si>
    <t>Connecticut (10)</t>
  </si>
  <si>
    <t>(4) Tax rate is based on the average wholesale price and is adjusted annually. 2023 rates are:  Kentucky,</t>
  </si>
  <si>
    <t>(6) In Virginia, large trucks pay an additional 3.5 cents or 12.6 cents. 2023 rates are 5.1% or 6%.</t>
  </si>
  <si>
    <t>(9) On July 1, 2023, Missouri increased to 24.5 cents per gallon.</t>
  </si>
  <si>
    <t>(10)  Connecticut suspended gas tax rate through 12/31/22,</t>
  </si>
  <si>
    <t xml:space="preserve">tax rate increase 5 cents each month until it reaches 25 cents per gallon in May. </t>
  </si>
  <si>
    <t xml:space="preserve">(11) Georgia suspended fuel tax through January 10, 2023. </t>
  </si>
  <si>
    <t>* (6)</t>
  </si>
  <si>
    <t>1.000 (2)</t>
  </si>
  <si>
    <t>https://taxfoundation.org/2023-sales-taxes/</t>
  </si>
  <si>
    <t>Tax Rates - Federation of Tax Administrators</t>
  </si>
  <si>
    <t>State and Local Taxes Per $1,000 Personal Income</t>
  </si>
  <si>
    <t>Washington Taxes Per $1,000 Personal Income</t>
  </si>
  <si>
    <t>Property Taxes Per $1,000 Personal Income</t>
  </si>
  <si>
    <t>Per Capita Personal Income</t>
  </si>
  <si>
    <t>State/Local Taxes Per $1,000 Personal Income</t>
  </si>
  <si>
    <t>Since 1960</t>
  </si>
  <si>
    <t>State and Local Taxes Per $1,000 of Personal Income</t>
  </si>
  <si>
    <t>State and Local Taxes Per Capita</t>
  </si>
  <si>
    <t>Washington Taxes Per Capita</t>
  </si>
  <si>
    <t>Per Capita Property Taxes</t>
  </si>
  <si>
    <t>Per Capita State and Local Sales Taxes</t>
  </si>
  <si>
    <t>State and Local Taxes Per Capita and Real Income Per Capita</t>
  </si>
  <si>
    <t>Percentage of Reliance on Major State and Local Taxes</t>
  </si>
  <si>
    <t>Rates of Selected Major State Taxes</t>
  </si>
  <si>
    <t>State Personal Income Tax Rates</t>
  </si>
  <si>
    <t>Comparison of State/Local Retail Sales Taxes</t>
  </si>
  <si>
    <t>California (3)</t>
  </si>
  <si>
    <t>New Mexico (7)</t>
  </si>
  <si>
    <t xml:space="preserve">South Carolina </t>
  </si>
  <si>
    <t>Utah (5)</t>
  </si>
  <si>
    <t>Virginia (2)</t>
  </si>
  <si>
    <t>Dist. Of Columbia</t>
  </si>
  <si>
    <t>Comparison of State Cigarette and Gasoline Taxes</t>
  </si>
  <si>
    <t>State and Local Taxes as a Percent of Gross Domestic Product</t>
  </si>
  <si>
    <t>* -- indicates exempt from tax; a blank cell indicates subject to general sales tax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</si>
</sst>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.00_);\(0.00\)"/>
    <numFmt numFmtId="166" formatCode="0.000%"/>
    <numFmt numFmtId="167" formatCode="#,##0;[Red]#,##0"/>
    <numFmt numFmtId="168" formatCode="_(* #,##0_);_(* \(#,##0\);_(* &quot;-&quot;??_);_(@_)"/>
    <numFmt numFmtId="169" formatCode="&quot;$&quot;#,##0.00"/>
    <numFmt numFmtId="170" formatCode="&quot;$&quot;#,##0"/>
    <numFmt numFmtId="171" formatCode="0.0"/>
    <numFmt numFmtId="172" formatCode="###0.00;###0.00"/>
    <numFmt numFmtId="173" formatCode="0.0%"/>
    <numFmt numFmtId="174" formatCode="0.000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9"/>
      <name val="Geneva"/>
    </font>
    <font>
      <sz val="9"/>
      <name val="Times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</font>
    <font>
      <u/>
      <sz val="11"/>
      <color theme="10"/>
      <name val="Calibri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174A7C"/>
      <name val="Calibri"/>
      <family val="2"/>
      <scheme val="minor"/>
    </font>
    <font>
      <sz val="12"/>
      <color rgb="FF174A7C"/>
      <name val="Calibri"/>
      <family val="2"/>
      <scheme val="minor"/>
    </font>
    <font>
      <sz val="14"/>
      <color rgb="FF174A7C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174A7C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174A7C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174A7C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174A7C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rgb="FF174A7C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2" fillId="0" borderId="0"/>
    <xf numFmtId="0" fontId="14" fillId="0" borderId="0"/>
    <xf numFmtId="0" fontId="9" fillId="0" borderId="0"/>
    <xf numFmtId="0" fontId="9" fillId="0" borderId="0"/>
    <xf numFmtId="0" fontId="12" fillId="0" borderId="0"/>
    <xf numFmtId="0" fontId="15" fillId="0" borderId="0"/>
    <xf numFmtId="0" fontId="16" fillId="0" borderId="0"/>
    <xf numFmtId="0" fontId="17" fillId="0" borderId="0" applyNumberForma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0" fillId="0" borderId="0"/>
    <xf numFmtId="0" fontId="10" fillId="0" borderId="0"/>
    <xf numFmtId="43" fontId="6" fillId="0" borderId="0" applyFont="0" applyFill="0" applyBorder="0" applyAlignment="0" applyProtection="0"/>
    <xf numFmtId="0" fontId="10" fillId="0" borderId="0"/>
    <xf numFmtId="0" fontId="20" fillId="0" borderId="0"/>
    <xf numFmtId="0" fontId="5" fillId="0" borderId="0"/>
    <xf numFmtId="9" fontId="5" fillId="0" borderId="0" applyFont="0" applyFill="0" applyBorder="0" applyAlignment="0" applyProtection="0"/>
    <xf numFmtId="0" fontId="19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2">
    <xf numFmtId="0" fontId="0" fillId="0" borderId="0" xfId="0"/>
    <xf numFmtId="0" fontId="11" fillId="0" borderId="0" xfId="0" applyFont="1" applyAlignment="1">
      <alignment horizontal="left"/>
    </xf>
    <xf numFmtId="0" fontId="13" fillId="0" borderId="0" xfId="0" applyFont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12" applyFont="1"/>
    <xf numFmtId="39" fontId="28" fillId="0" borderId="0" xfId="0" applyNumberFormat="1" applyFont="1"/>
    <xf numFmtId="2" fontId="28" fillId="0" borderId="0" xfId="0" applyNumberFormat="1" applyFont="1"/>
    <xf numFmtId="2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right"/>
    </xf>
    <xf numFmtId="7" fontId="18" fillId="0" borderId="0" xfId="0" applyNumberFormat="1" applyFont="1"/>
    <xf numFmtId="166" fontId="28" fillId="0" borderId="0" xfId="2" applyNumberFormat="1" applyFont="1" applyFill="1"/>
    <xf numFmtId="39" fontId="18" fillId="0" borderId="0" xfId="0" applyNumberFormat="1" applyFont="1"/>
    <xf numFmtId="165" fontId="18" fillId="3" borderId="0" xfId="0" applyNumberFormat="1" applyFont="1" applyFill="1" applyAlignment="1">
      <alignment horizontal="left"/>
    </xf>
    <xf numFmtId="0" fontId="18" fillId="0" borderId="1" xfId="0" applyFont="1" applyBorder="1"/>
    <xf numFmtId="39" fontId="18" fillId="0" borderId="1" xfId="0" applyNumberFormat="1" applyFont="1" applyBorder="1"/>
    <xf numFmtId="2" fontId="18" fillId="0" borderId="1" xfId="0" applyNumberFormat="1" applyFont="1" applyBorder="1"/>
    <xf numFmtId="2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30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39" fontId="33" fillId="0" borderId="0" xfId="0" applyNumberFormat="1" applyFont="1"/>
    <xf numFmtId="2" fontId="33" fillId="0" borderId="0" xfId="0" applyNumberFormat="1" applyFont="1"/>
    <xf numFmtId="2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/>
    <xf numFmtId="0" fontId="32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5" fillId="6" borderId="0" xfId="0" applyFont="1" applyFill="1"/>
    <xf numFmtId="39" fontId="35" fillId="6" borderId="4" xfId="0" applyNumberFormat="1" applyFont="1" applyFill="1" applyBorder="1"/>
    <xf numFmtId="0" fontId="35" fillId="6" borderId="2" xfId="0" applyFont="1" applyFill="1" applyBorder="1" applyAlignment="1">
      <alignment horizontal="center"/>
    </xf>
    <xf numFmtId="0" fontId="35" fillId="6" borderId="1" xfId="0" applyFont="1" applyFill="1" applyBorder="1"/>
    <xf numFmtId="0" fontId="35" fillId="6" borderId="1" xfId="0" applyFont="1" applyFill="1" applyBorder="1" applyAlignment="1">
      <alignment horizontal="center"/>
    </xf>
    <xf numFmtId="164" fontId="35" fillId="6" borderId="1" xfId="0" applyNumberFormat="1" applyFont="1" applyFill="1" applyBorder="1"/>
    <xf numFmtId="0" fontId="18" fillId="7" borderId="0" xfId="0" applyFont="1" applyFill="1"/>
    <xf numFmtId="165" fontId="18" fillId="7" borderId="0" xfId="0" applyNumberFormat="1" applyFont="1" applyFill="1" applyAlignment="1">
      <alignment horizontal="right"/>
    </xf>
    <xf numFmtId="7" fontId="18" fillId="7" borderId="0" xfId="0" applyNumberFormat="1" applyFont="1" applyFill="1"/>
    <xf numFmtId="0" fontId="18" fillId="8" borderId="0" xfId="0" applyFont="1" applyFill="1"/>
    <xf numFmtId="165" fontId="18" fillId="8" borderId="0" xfId="0" applyNumberFormat="1" applyFont="1" applyFill="1" applyAlignment="1">
      <alignment horizontal="right"/>
    </xf>
    <xf numFmtId="7" fontId="18" fillId="8" borderId="0" xfId="0" applyNumberFormat="1" applyFont="1" applyFill="1"/>
    <xf numFmtId="0" fontId="29" fillId="0" borderId="0" xfId="0" applyFont="1"/>
    <xf numFmtId="0" fontId="36" fillId="0" borderId="0" xfId="0" applyFont="1" applyAlignment="1">
      <alignment horizontal="left"/>
    </xf>
    <xf numFmtId="0" fontId="37" fillId="0" borderId="0" xfId="0" applyFont="1"/>
    <xf numFmtId="0" fontId="36" fillId="0" borderId="0" xfId="0" applyFont="1"/>
    <xf numFmtId="0" fontId="3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7" fontId="39" fillId="0" borderId="0" xfId="0" applyNumberFormat="1" applyFont="1"/>
    <xf numFmtId="0" fontId="39" fillId="3" borderId="0" xfId="0" applyFont="1" applyFill="1" applyAlignment="1">
      <alignment horizontal="center"/>
    </xf>
    <xf numFmtId="0" fontId="18" fillId="0" borderId="4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right"/>
    </xf>
    <xf numFmtId="0" fontId="22" fillId="6" borderId="4" xfId="0" applyFont="1" applyFill="1" applyBorder="1"/>
    <xf numFmtId="0" fontId="22" fillId="6" borderId="0" xfId="0" applyFont="1" applyFill="1"/>
    <xf numFmtId="0" fontId="22" fillId="6" borderId="0" xfId="0" applyFont="1" applyFill="1" applyAlignment="1">
      <alignment horizontal="center"/>
    </xf>
    <xf numFmtId="0" fontId="22" fillId="6" borderId="1" xfId="0" applyFont="1" applyFill="1" applyBorder="1"/>
    <xf numFmtId="0" fontId="1" fillId="7" borderId="0" xfId="0" applyFont="1" applyFill="1"/>
    <xf numFmtId="7" fontId="13" fillId="7" borderId="0" xfId="1" applyNumberFormat="1" applyFont="1" applyFill="1" applyAlignment="1">
      <alignment horizontal="right"/>
    </xf>
    <xf numFmtId="0" fontId="1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 vertical="center"/>
    </xf>
    <xf numFmtId="165" fontId="13" fillId="7" borderId="0" xfId="0" applyNumberFormat="1" applyFont="1" applyFill="1" applyAlignment="1">
      <alignment horizontal="right"/>
    </xf>
    <xf numFmtId="0" fontId="1" fillId="8" borderId="0" xfId="0" applyFont="1" applyFill="1"/>
    <xf numFmtId="165" fontId="13" fillId="8" borderId="0" xfId="0" applyNumberFormat="1" applyFont="1" applyFill="1" applyAlignment="1">
      <alignment horizontal="right"/>
    </xf>
    <xf numFmtId="0" fontId="1" fillId="8" borderId="0" xfId="0" applyFont="1" applyFill="1" applyAlignment="1">
      <alignment horizontal="center"/>
    </xf>
    <xf numFmtId="0" fontId="1" fillId="8" borderId="0" xfId="0" applyFont="1" applyFill="1" applyAlignment="1">
      <alignment horizontal="center" vertical="center"/>
    </xf>
    <xf numFmtId="0" fontId="40" fillId="0" borderId="0" xfId="0" applyFont="1"/>
    <xf numFmtId="0" fontId="18" fillId="0" borderId="0" xfId="0" applyFont="1" applyAlignment="1">
      <alignment horizontal="left"/>
    </xf>
    <xf numFmtId="44" fontId="18" fillId="0" borderId="0" xfId="1" applyFont="1"/>
    <xf numFmtId="0" fontId="40" fillId="0" borderId="1" xfId="0" applyFont="1" applyBorder="1"/>
    <xf numFmtId="0" fontId="3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39" fontId="13" fillId="0" borderId="0" xfId="0" applyNumberFormat="1" applyFont="1"/>
    <xf numFmtId="0" fontId="32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21" fillId="6" borderId="0" xfId="0" applyFont="1" applyFill="1"/>
    <xf numFmtId="0" fontId="21" fillId="6" borderId="0" xfId="0" applyFont="1" applyFill="1" applyAlignment="1">
      <alignment horizontal="left"/>
    </xf>
    <xf numFmtId="0" fontId="21" fillId="6" borderId="0" xfId="0" applyFont="1" applyFill="1" applyAlignment="1">
      <alignment horizontal="right"/>
    </xf>
    <xf numFmtId="0" fontId="42" fillId="6" borderId="0" xfId="0" applyFont="1" applyFill="1"/>
    <xf numFmtId="0" fontId="21" fillId="6" borderId="0" xfId="0" applyFont="1" applyFill="1" applyAlignment="1">
      <alignment horizontal="center"/>
    </xf>
    <xf numFmtId="0" fontId="21" fillId="6" borderId="1" xfId="0" applyFont="1" applyFill="1" applyBorder="1"/>
    <xf numFmtId="0" fontId="13" fillId="7" borderId="0" xfId="0" applyFont="1" applyFill="1" applyAlignment="1">
      <alignment horizontal="left"/>
    </xf>
    <xf numFmtId="44" fontId="13" fillId="7" borderId="0" xfId="1" applyFont="1" applyFill="1"/>
    <xf numFmtId="0" fontId="13" fillId="7" borderId="0" xfId="0" applyFont="1" applyFill="1"/>
    <xf numFmtId="0" fontId="37" fillId="7" borderId="0" xfId="0" applyFont="1" applyFill="1"/>
    <xf numFmtId="39" fontId="13" fillId="7" borderId="0" xfId="0" applyNumberFormat="1" applyFont="1" applyFill="1"/>
    <xf numFmtId="167" fontId="29" fillId="0" borderId="0" xfId="0" applyNumberFormat="1" applyFont="1" applyAlignment="1">
      <alignment horizontal="right"/>
    </xf>
    <xf numFmtId="0" fontId="30" fillId="0" borderId="0" xfId="0" applyFont="1"/>
    <xf numFmtId="167" fontId="18" fillId="0" borderId="0" xfId="0" applyNumberFormat="1" applyFont="1" applyAlignment="1">
      <alignment horizontal="right"/>
    </xf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39" fontId="29" fillId="0" borderId="1" xfId="0" applyNumberFormat="1" applyFont="1" applyBorder="1" applyAlignment="1">
      <alignment horizontal="right"/>
    </xf>
    <xf numFmtId="167" fontId="32" fillId="0" borderId="0" xfId="0" applyNumberFormat="1" applyFont="1" applyAlignment="1">
      <alignment horizontal="left"/>
    </xf>
    <xf numFmtId="164" fontId="35" fillId="6" borderId="2" xfId="0" applyNumberFormat="1" applyFont="1" applyFill="1" applyBorder="1" applyAlignment="1">
      <alignment horizontal="center"/>
    </xf>
    <xf numFmtId="167" fontId="22" fillId="6" borderId="1" xfId="0" applyNumberFormat="1" applyFont="1" applyFill="1" applyBorder="1" applyAlignment="1">
      <alignment horizontal="right"/>
    </xf>
    <xf numFmtId="164" fontId="22" fillId="6" borderId="2" xfId="0" applyNumberFormat="1" applyFont="1" applyFill="1" applyBorder="1" applyAlignment="1">
      <alignment horizontal="center"/>
    </xf>
    <xf numFmtId="39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7" fontId="13" fillId="0" borderId="0" xfId="0" applyNumberFormat="1" applyFont="1" applyAlignment="1">
      <alignment horizontal="right"/>
    </xf>
    <xf numFmtId="39" fontId="13" fillId="7" borderId="0" xfId="0" applyNumberFormat="1" applyFont="1" applyFill="1" applyAlignment="1">
      <alignment horizontal="right"/>
    </xf>
    <xf numFmtId="0" fontId="13" fillId="7" borderId="0" xfId="0" applyFont="1" applyFill="1" applyAlignment="1">
      <alignment horizontal="center"/>
    </xf>
    <xf numFmtId="0" fontId="13" fillId="8" borderId="0" xfId="0" applyFont="1" applyFill="1"/>
    <xf numFmtId="39" fontId="13" fillId="8" borderId="0" xfId="0" applyNumberFormat="1" applyFont="1" applyFill="1" applyAlignment="1">
      <alignment horizontal="right"/>
    </xf>
    <xf numFmtId="0" fontId="13" fillId="8" borderId="0" xfId="0" applyFont="1" applyFill="1" applyAlignment="1">
      <alignment horizontal="center"/>
    </xf>
    <xf numFmtId="37" fontId="43" fillId="0" borderId="0" xfId="0" applyNumberFormat="1" applyFont="1"/>
    <xf numFmtId="0" fontId="43" fillId="0" borderId="0" xfId="0" applyFont="1"/>
    <xf numFmtId="168" fontId="18" fillId="0" borderId="0" xfId="3" applyNumberFormat="1" applyFont="1"/>
    <xf numFmtId="5" fontId="18" fillId="0" borderId="0" xfId="0" applyNumberFormat="1" applyFont="1"/>
    <xf numFmtId="0" fontId="30" fillId="0" borderId="1" xfId="0" applyFont="1" applyBorder="1" applyAlignment="1">
      <alignment horizontal="left"/>
    </xf>
    <xf numFmtId="39" fontId="30" fillId="0" borderId="1" xfId="0" applyNumberFormat="1" applyFont="1" applyBorder="1"/>
    <xf numFmtId="0" fontId="30" fillId="0" borderId="1" xfId="0" applyFont="1" applyBorder="1" applyAlignment="1">
      <alignment horizontal="center"/>
    </xf>
    <xf numFmtId="37" fontId="30" fillId="0" borderId="1" xfId="0" applyNumberFormat="1" applyFont="1" applyBorder="1"/>
    <xf numFmtId="0" fontId="30" fillId="0" borderId="1" xfId="0" applyFont="1" applyBorder="1"/>
    <xf numFmtId="0" fontId="41" fillId="0" borderId="0" xfId="0" applyFont="1"/>
    <xf numFmtId="39" fontId="32" fillId="0" borderId="0" xfId="0" applyNumberFormat="1" applyFont="1"/>
    <xf numFmtId="37" fontId="32" fillId="0" borderId="0" xfId="0" applyNumberFormat="1" applyFont="1"/>
    <xf numFmtId="0" fontId="35" fillId="6" borderId="4" xfId="0" applyFont="1" applyFill="1" applyBorder="1" applyAlignment="1">
      <alignment horizontal="left"/>
    </xf>
    <xf numFmtId="49" fontId="35" fillId="6" borderId="1" xfId="0" applyNumberFormat="1" applyFont="1" applyFill="1" applyBorder="1" applyAlignment="1">
      <alignment horizontal="left"/>
    </xf>
    <xf numFmtId="39" fontId="35" fillId="6" borderId="1" xfId="0" applyNumberFormat="1" applyFont="1" applyFill="1" applyBorder="1" applyAlignment="1">
      <alignment horizontal="right"/>
    </xf>
    <xf numFmtId="37" fontId="35" fillId="6" borderId="1" xfId="0" applyNumberFormat="1" applyFont="1" applyFill="1" applyBorder="1" applyAlignment="1">
      <alignment horizontal="right"/>
    </xf>
    <xf numFmtId="0" fontId="35" fillId="6" borderId="1" xfId="0" applyFont="1" applyFill="1" applyBorder="1" applyAlignment="1">
      <alignment horizontal="right"/>
    </xf>
    <xf numFmtId="168" fontId="18" fillId="7" borderId="0" xfId="3" applyNumberFormat="1" applyFont="1" applyFill="1"/>
    <xf numFmtId="0" fontId="43" fillId="7" borderId="0" xfId="0" applyFont="1" applyFill="1"/>
    <xf numFmtId="168" fontId="18" fillId="8" borderId="0" xfId="3" applyNumberFormat="1" applyFont="1" applyFill="1"/>
    <xf numFmtId="0" fontId="43" fillId="8" borderId="0" xfId="0" applyFont="1" applyFill="1"/>
    <xf numFmtId="2" fontId="13" fillId="0" borderId="0" xfId="0" applyNumberFormat="1" applyFont="1"/>
    <xf numFmtId="0" fontId="41" fillId="0" borderId="1" xfId="0" applyFont="1" applyBorder="1"/>
    <xf numFmtId="0" fontId="22" fillId="6" borderId="6" xfId="0" applyFont="1" applyFill="1" applyBorder="1" applyAlignment="1">
      <alignment horizontal="center"/>
    </xf>
    <xf numFmtId="0" fontId="22" fillId="6" borderId="5" xfId="0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/>
    </xf>
    <xf numFmtId="0" fontId="22" fillId="6" borderId="8" xfId="0" applyFont="1" applyFill="1" applyBorder="1" applyAlignment="1">
      <alignment horizontal="center"/>
    </xf>
    <xf numFmtId="169" fontId="13" fillId="7" borderId="0" xfId="0" applyNumberFormat="1" applyFont="1" applyFill="1"/>
    <xf numFmtId="2" fontId="13" fillId="7" borderId="0" xfId="0" applyNumberFormat="1" applyFont="1" applyFill="1"/>
    <xf numFmtId="0" fontId="35" fillId="0" borderId="0" xfId="0" applyFont="1"/>
    <xf numFmtId="167" fontId="32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center"/>
    </xf>
    <xf numFmtId="0" fontId="13" fillId="0" borderId="1" xfId="0" applyFont="1" applyBorder="1"/>
    <xf numFmtId="170" fontId="13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center"/>
    </xf>
    <xf numFmtId="1" fontId="22" fillId="6" borderId="4" xfId="0" applyNumberFormat="1" applyFont="1" applyFill="1" applyBorder="1" applyAlignment="1">
      <alignment horizontal="center"/>
    </xf>
    <xf numFmtId="164" fontId="22" fillId="6" borderId="1" xfId="0" applyNumberFormat="1" applyFont="1" applyFill="1" applyBorder="1" applyAlignment="1">
      <alignment horizontal="center"/>
    </xf>
    <xf numFmtId="3" fontId="13" fillId="7" borderId="0" xfId="0" applyNumberFormat="1" applyFont="1" applyFill="1" applyAlignment="1">
      <alignment horizontal="right"/>
    </xf>
    <xf numFmtId="3" fontId="13" fillId="7" borderId="0" xfId="0" applyNumberFormat="1" applyFont="1" applyFill="1" applyAlignment="1">
      <alignment horizontal="center"/>
    </xf>
    <xf numFmtId="3" fontId="13" fillId="8" borderId="0" xfId="0" applyNumberFormat="1" applyFont="1" applyFill="1" applyAlignment="1">
      <alignment horizontal="right"/>
    </xf>
    <xf numFmtId="3" fontId="13" fillId="8" borderId="0" xfId="0" applyNumberFormat="1" applyFont="1" applyFill="1" applyAlignment="1">
      <alignment horizontal="center"/>
    </xf>
    <xf numFmtId="0" fontId="28" fillId="0" borderId="0" xfId="4" applyFont="1"/>
    <xf numFmtId="0" fontId="29" fillId="0" borderId="0" xfId="4" applyFont="1" applyAlignment="1">
      <alignment horizontal="center"/>
    </xf>
    <xf numFmtId="0" fontId="28" fillId="0" borderId="0" xfId="4" applyFont="1" applyAlignment="1">
      <alignment horizontal="left"/>
    </xf>
    <xf numFmtId="0" fontId="39" fillId="0" borderId="0" xfId="4" applyFont="1"/>
    <xf numFmtId="0" fontId="18" fillId="0" borderId="0" xfId="4" applyFont="1"/>
    <xf numFmtId="0" fontId="18" fillId="0" borderId="1" xfId="4" applyFont="1" applyBorder="1"/>
    <xf numFmtId="0" fontId="32" fillId="0" borderId="0" xfId="4" applyFont="1" applyAlignment="1">
      <alignment horizontal="left" vertical="top"/>
    </xf>
    <xf numFmtId="0" fontId="32" fillId="0" borderId="0" xfId="4" applyFont="1" applyAlignment="1">
      <alignment horizontal="left"/>
    </xf>
    <xf numFmtId="0" fontId="1" fillId="0" borderId="0" xfId="4" applyFont="1"/>
    <xf numFmtId="5" fontId="1" fillId="0" borderId="0" xfId="4" applyNumberFormat="1" applyFont="1" applyAlignment="1">
      <alignment horizontal="center"/>
    </xf>
    <xf numFmtId="0" fontId="1" fillId="0" borderId="0" xfId="4" applyFont="1" applyAlignment="1">
      <alignment horizontal="center"/>
    </xf>
    <xf numFmtId="0" fontId="22" fillId="6" borderId="4" xfId="4" applyFont="1" applyFill="1" applyBorder="1"/>
    <xf numFmtId="0" fontId="22" fillId="6" borderId="1" xfId="4" applyFont="1" applyFill="1" applyBorder="1"/>
    <xf numFmtId="0" fontId="1" fillId="7" borderId="0" xfId="4" applyFont="1" applyFill="1"/>
    <xf numFmtId="5" fontId="1" fillId="7" borderId="0" xfId="4" applyNumberFormat="1" applyFont="1" applyFill="1" applyAlignment="1">
      <alignment horizontal="center"/>
    </xf>
    <xf numFmtId="0" fontId="1" fillId="7" borderId="0" xfId="4" applyFont="1" applyFill="1" applyAlignment="1">
      <alignment horizontal="center"/>
    </xf>
    <xf numFmtId="0" fontId="1" fillId="8" borderId="0" xfId="4" applyFont="1" applyFill="1"/>
    <xf numFmtId="5" fontId="1" fillId="8" borderId="0" xfId="4" applyNumberFormat="1" applyFont="1" applyFill="1" applyAlignment="1">
      <alignment horizontal="center"/>
    </xf>
    <xf numFmtId="0" fontId="1" fillId="8" borderId="0" xfId="4" applyFont="1" applyFill="1" applyAlignment="1">
      <alignment horizontal="center"/>
    </xf>
    <xf numFmtId="37" fontId="13" fillId="0" borderId="0" xfId="0" applyNumberFormat="1" applyFont="1"/>
    <xf numFmtId="0" fontId="21" fillId="6" borderId="4" xfId="0" applyFont="1" applyFill="1" applyBorder="1"/>
    <xf numFmtId="0" fontId="22" fillId="6" borderId="0" xfId="0" applyFont="1" applyFill="1" applyAlignment="1">
      <alignment horizontal="left"/>
    </xf>
    <xf numFmtId="0" fontId="22" fillId="6" borderId="0" xfId="0" applyFont="1" applyFill="1" applyAlignment="1">
      <alignment horizontal="right"/>
    </xf>
    <xf numFmtId="5" fontId="13" fillId="7" borderId="0" xfId="0" applyNumberFormat="1" applyFont="1" applyFill="1"/>
    <xf numFmtId="37" fontId="13" fillId="7" borderId="0" xfId="0" applyNumberFormat="1" applyFont="1" applyFill="1"/>
    <xf numFmtId="37" fontId="13" fillId="0" borderId="0" xfId="0" applyNumberFormat="1" applyFont="1" applyAlignment="1">
      <alignment horizontal="center"/>
    </xf>
    <xf numFmtId="5" fontId="13" fillId="0" borderId="1" xfId="0" applyNumberFormat="1" applyFont="1" applyBorder="1"/>
    <xf numFmtId="37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13" fillId="7" borderId="0" xfId="0" applyNumberFormat="1" applyFont="1" applyFill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center"/>
    </xf>
    <xf numFmtId="37" fontId="39" fillId="3" borderId="0" xfId="0" quotePrefix="1" applyNumberFormat="1" applyFont="1" applyFill="1" applyAlignment="1">
      <alignment horizontal="right"/>
    </xf>
    <xf numFmtId="37" fontId="39" fillId="3" borderId="0" xfId="0" quotePrefix="1" applyNumberFormat="1" applyFont="1" applyFill="1" applyAlignment="1">
      <alignment horizontal="center"/>
    </xf>
    <xf numFmtId="170" fontId="39" fillId="2" borderId="0" xfId="0" applyNumberFormat="1" applyFont="1" applyFill="1" applyAlignment="1">
      <alignment horizontal="center"/>
    </xf>
    <xf numFmtId="37" fontId="39" fillId="0" borderId="0" xfId="0" quotePrefix="1" applyNumberFormat="1" applyFont="1" applyAlignment="1">
      <alignment horizontal="right"/>
    </xf>
    <xf numFmtId="37" fontId="39" fillId="0" borderId="0" xfId="0" quotePrefix="1" applyNumberFormat="1" applyFont="1" applyAlignment="1">
      <alignment horizontal="center"/>
    </xf>
    <xf numFmtId="3" fontId="30" fillId="0" borderId="0" xfId="0" applyNumberFormat="1" applyFont="1"/>
    <xf numFmtId="0" fontId="30" fillId="0" borderId="0" xfId="0" applyFont="1" applyAlignment="1">
      <alignment horizontal="center"/>
    </xf>
    <xf numFmtId="6" fontId="30" fillId="0" borderId="0" xfId="0" applyNumberFormat="1" applyFont="1"/>
    <xf numFmtId="0" fontId="46" fillId="0" borderId="4" xfId="0" applyFont="1" applyBorder="1"/>
    <xf numFmtId="0" fontId="30" fillId="0" borderId="4" xfId="0" applyFont="1" applyBorder="1"/>
    <xf numFmtId="0" fontId="30" fillId="0" borderId="4" xfId="0" applyFont="1" applyBorder="1" applyAlignment="1">
      <alignment horizontal="center"/>
    </xf>
    <xf numFmtId="0" fontId="35" fillId="6" borderId="4" xfId="0" applyFont="1" applyFill="1" applyBorder="1"/>
    <xf numFmtId="37" fontId="39" fillId="7" borderId="0" xfId="0" quotePrefix="1" applyNumberFormat="1" applyFont="1" applyFill="1" applyAlignment="1">
      <alignment horizontal="right"/>
    </xf>
    <xf numFmtId="0" fontId="39" fillId="7" borderId="0" xfId="0" applyFont="1" applyFill="1"/>
    <xf numFmtId="37" fontId="39" fillId="7" borderId="0" xfId="0" quotePrefix="1" applyNumberFormat="1" applyFont="1" applyFill="1" applyAlignment="1">
      <alignment horizontal="center"/>
    </xf>
    <xf numFmtId="0" fontId="39" fillId="7" borderId="0" xfId="0" applyFont="1" applyFill="1" applyAlignment="1">
      <alignment horizontal="center"/>
    </xf>
    <xf numFmtId="9" fontId="18" fillId="0" borderId="0" xfId="0" applyNumberFormat="1" applyFont="1"/>
    <xf numFmtId="171" fontId="39" fillId="0" borderId="1" xfId="0" applyNumberFormat="1" applyFont="1" applyBorder="1"/>
    <xf numFmtId="171" fontId="47" fillId="0" borderId="0" xfId="0" applyNumberFormat="1" applyFont="1"/>
    <xf numFmtId="10" fontId="47" fillId="0" borderId="0" xfId="0" applyNumberFormat="1" applyFont="1"/>
    <xf numFmtId="10" fontId="47" fillId="0" borderId="0" xfId="0" applyNumberFormat="1" applyFont="1" applyAlignment="1">
      <alignment horizontal="left"/>
    </xf>
    <xf numFmtId="0" fontId="47" fillId="0" borderId="0" xfId="0" applyFont="1" applyAlignment="1">
      <alignment horizontal="right"/>
    </xf>
    <xf numFmtId="0" fontId="47" fillId="0" borderId="0" xfId="0" applyFont="1"/>
    <xf numFmtId="0" fontId="13" fillId="4" borderId="0" xfId="0" applyFont="1" applyFill="1"/>
    <xf numFmtId="9" fontId="13" fillId="4" borderId="0" xfId="0" applyNumberFormat="1" applyFont="1" applyFill="1"/>
    <xf numFmtId="9" fontId="13" fillId="4" borderId="0" xfId="0" applyNumberFormat="1" applyFont="1" applyFill="1" applyAlignment="1">
      <alignment horizontal="center"/>
    </xf>
    <xf numFmtId="9" fontId="13" fillId="0" borderId="0" xfId="0" applyNumberFormat="1" applyFont="1"/>
    <xf numFmtId="9" fontId="13" fillId="7" borderId="0" xfId="0" applyNumberFormat="1" applyFont="1" applyFill="1" applyAlignment="1">
      <alignment horizontal="center"/>
    </xf>
    <xf numFmtId="9" fontId="13" fillId="7" borderId="0" xfId="0" applyNumberFormat="1" applyFont="1" applyFill="1"/>
    <xf numFmtId="10" fontId="48" fillId="0" borderId="0" xfId="31" applyNumberFormat="1" applyFont="1" applyAlignment="1">
      <alignment horizontal="center" vertical="center"/>
    </xf>
    <xf numFmtId="166" fontId="48" fillId="0" borderId="0" xfId="42" applyNumberFormat="1" applyFont="1" applyAlignment="1">
      <alignment horizontal="right" vertical="center" wrapText="1"/>
    </xf>
    <xf numFmtId="0" fontId="49" fillId="0" borderId="0" xfId="12" applyFont="1" applyAlignment="1">
      <alignment horizontal="left"/>
    </xf>
    <xf numFmtId="0" fontId="30" fillId="0" borderId="0" xfId="0" quotePrefix="1" applyFont="1" applyAlignment="1">
      <alignment horizontal="left"/>
    </xf>
    <xf numFmtId="0" fontId="50" fillId="0" borderId="0" xfId="0" applyFont="1" applyAlignment="1">
      <alignment horizontal="left"/>
    </xf>
    <xf numFmtId="0" fontId="51" fillId="6" borderId="8" xfId="0" applyFont="1" applyFill="1" applyBorder="1" applyAlignment="1">
      <alignment vertical="center"/>
    </xf>
    <xf numFmtId="0" fontId="51" fillId="6" borderId="8" xfId="0" applyFont="1" applyFill="1" applyBorder="1" applyAlignment="1">
      <alignment horizontal="center" vertical="center" wrapText="1"/>
    </xf>
    <xf numFmtId="174" fontId="13" fillId="0" borderId="8" xfId="0" applyNumberFormat="1" applyFont="1" applyBorder="1" applyAlignment="1">
      <alignment horizontal="center"/>
    </xf>
    <xf numFmtId="0" fontId="52" fillId="5" borderId="8" xfId="5" applyFont="1" applyFill="1" applyBorder="1" applyAlignment="1">
      <alignment vertical="top" wrapText="1"/>
    </xf>
    <xf numFmtId="172" fontId="52" fillId="0" borderId="8" xfId="0" applyNumberFormat="1" applyFont="1" applyBorder="1" applyAlignment="1">
      <alignment horizontal="center" vertical="top" wrapText="1"/>
    </xf>
    <xf numFmtId="0" fontId="13" fillId="7" borderId="7" xfId="5" applyFont="1" applyFill="1" applyBorder="1" applyAlignment="1">
      <alignment vertical="top" wrapText="1"/>
    </xf>
    <xf numFmtId="174" fontId="52" fillId="7" borderId="7" xfId="9" applyNumberFormat="1" applyFont="1" applyFill="1" applyBorder="1" applyAlignment="1">
      <alignment horizontal="center" vertical="top" wrapText="1"/>
    </xf>
    <xf numFmtId="172" fontId="52" fillId="7" borderId="7" xfId="0" applyNumberFormat="1" applyFont="1" applyFill="1" applyBorder="1" applyAlignment="1">
      <alignment horizontal="center" vertical="top" wrapText="1"/>
    </xf>
    <xf numFmtId="174" fontId="13" fillId="7" borderId="8" xfId="0" applyNumberFormat="1" applyFont="1" applyFill="1" applyBorder="1" applyAlignment="1">
      <alignment horizontal="center"/>
    </xf>
    <xf numFmtId="0" fontId="1" fillId="0" borderId="0" xfId="18" applyFont="1"/>
    <xf numFmtId="10" fontId="1" fillId="0" borderId="0" xfId="18" applyNumberFormat="1" applyFont="1" applyAlignment="1">
      <alignment horizontal="center"/>
    </xf>
    <xf numFmtId="0" fontId="29" fillId="0" borderId="0" xfId="0" applyFont="1" applyAlignment="1">
      <alignment wrapText="1"/>
    </xf>
    <xf numFmtId="0" fontId="1" fillId="0" borderId="0" xfId="17" applyFont="1"/>
    <xf numFmtId="0" fontId="29" fillId="0" borderId="0" xfId="0" applyFont="1" applyAlignment="1">
      <alignment horizontal="center" wrapText="1"/>
    </xf>
    <xf numFmtId="0" fontId="32" fillId="0" borderId="0" xfId="0" applyFont="1" applyAlignment="1">
      <alignment horizontal="left" wrapText="1"/>
    </xf>
    <xf numFmtId="10" fontId="36" fillId="0" borderId="0" xfId="17" applyNumberFormat="1" applyFont="1" applyAlignment="1">
      <alignment horizontal="left"/>
    </xf>
    <xf numFmtId="0" fontId="32" fillId="0" borderId="0" xfId="18" applyFont="1" applyAlignment="1">
      <alignment horizontal="left"/>
    </xf>
    <xf numFmtId="10" fontId="32" fillId="0" borderId="0" xfId="18" applyNumberFormat="1" applyFont="1" applyAlignment="1">
      <alignment horizontal="left"/>
    </xf>
    <xf numFmtId="0" fontId="22" fillId="6" borderId="8" xfId="17" applyFont="1" applyFill="1" applyBorder="1" applyAlignment="1">
      <alignment horizontal="center"/>
    </xf>
    <xf numFmtId="10" fontId="53" fillId="6" borderId="8" xfId="17" applyNumberFormat="1" applyFont="1" applyFill="1" applyBorder="1" applyAlignment="1">
      <alignment horizontal="center"/>
    </xf>
    <xf numFmtId="0" fontId="1" fillId="7" borderId="0" xfId="18" applyFont="1" applyFill="1"/>
    <xf numFmtId="10" fontId="1" fillId="7" borderId="0" xfId="18" applyNumberFormat="1" applyFont="1" applyFill="1" applyAlignment="1">
      <alignment horizontal="center"/>
    </xf>
    <xf numFmtId="0" fontId="54" fillId="0" borderId="0" xfId="17" applyFont="1" applyAlignment="1">
      <alignment horizontal="left" vertical="center" wrapText="1"/>
    </xf>
    <xf numFmtId="0" fontId="54" fillId="0" borderId="0" xfId="17" applyFont="1" applyAlignment="1">
      <alignment horizontal="right" vertical="center" wrapText="1"/>
    </xf>
    <xf numFmtId="166" fontId="18" fillId="0" borderId="0" xfId="0" applyNumberFormat="1" applyFont="1"/>
    <xf numFmtId="174" fontId="54" fillId="0" borderId="0" xfId="17" applyNumberFormat="1" applyFont="1" applyAlignment="1">
      <alignment horizontal="right" vertical="center" wrapText="1"/>
    </xf>
    <xf numFmtId="0" fontId="49" fillId="0" borderId="0" xfId="12" applyFont="1" applyFill="1" applyAlignment="1">
      <alignment horizontal="left"/>
    </xf>
    <xf numFmtId="0" fontId="44" fillId="0" borderId="0" xfId="17" applyFont="1" applyAlignment="1">
      <alignment horizontal="right" vertical="center" wrapText="1"/>
    </xf>
    <xf numFmtId="0" fontId="36" fillId="0" borderId="0" xfId="17" applyFont="1" applyAlignment="1">
      <alignment horizontal="left" vertical="center"/>
    </xf>
    <xf numFmtId="0" fontId="32" fillId="0" borderId="0" xfId="17" applyFont="1" applyAlignment="1">
      <alignment vertical="center" wrapText="1"/>
    </xf>
    <xf numFmtId="0" fontId="22" fillId="6" borderId="8" xfId="17" applyFont="1" applyFill="1" applyBorder="1" applyAlignment="1">
      <alignment horizontal="center" vertical="center" wrapText="1"/>
    </xf>
    <xf numFmtId="0" fontId="22" fillId="6" borderId="5" xfId="17" applyFont="1" applyFill="1" applyBorder="1" applyAlignment="1">
      <alignment horizontal="center" vertical="center" wrapText="1"/>
    </xf>
    <xf numFmtId="0" fontId="52" fillId="0" borderId="0" xfId="17" applyFont="1" applyAlignment="1">
      <alignment horizontal="left" vertical="center" wrapText="1"/>
    </xf>
    <xf numFmtId="174" fontId="52" fillId="0" borderId="0" xfId="17" applyNumberFormat="1" applyFont="1" applyAlignment="1">
      <alignment horizontal="right" vertical="center" wrapText="1"/>
    </xf>
    <xf numFmtId="0" fontId="52" fillId="0" borderId="0" xfId="17" quotePrefix="1" applyFont="1" applyAlignment="1">
      <alignment horizontal="right" vertical="center" wrapText="1"/>
    </xf>
    <xf numFmtId="0" fontId="52" fillId="7" borderId="0" xfId="17" applyFont="1" applyFill="1" applyAlignment="1">
      <alignment horizontal="left" vertical="center" wrapText="1"/>
    </xf>
    <xf numFmtId="174" fontId="52" fillId="7" borderId="0" xfId="17" applyNumberFormat="1" applyFont="1" applyFill="1" applyAlignment="1">
      <alignment horizontal="right" vertical="center" wrapText="1"/>
    </xf>
    <xf numFmtId="0" fontId="52" fillId="7" borderId="0" xfId="17" applyFont="1" applyFill="1" applyAlignment="1">
      <alignment horizontal="right" vertical="center" wrapText="1"/>
    </xf>
    <xf numFmtId="0" fontId="52" fillId="8" borderId="0" xfId="17" applyFont="1" applyFill="1" applyAlignment="1">
      <alignment horizontal="left" vertical="center" wrapText="1"/>
    </xf>
    <xf numFmtId="174" fontId="52" fillId="8" borderId="0" xfId="17" applyNumberFormat="1" applyFont="1" applyFill="1" applyAlignment="1">
      <alignment horizontal="right" vertical="center" wrapText="1"/>
    </xf>
    <xf numFmtId="0" fontId="52" fillId="8" borderId="0" xfId="17" applyFont="1" applyFill="1" applyAlignment="1">
      <alignment horizontal="right" vertical="center" wrapText="1"/>
    </xf>
    <xf numFmtId="37" fontId="13" fillId="8" borderId="0" xfId="0" applyNumberFormat="1" applyFont="1" applyFill="1"/>
    <xf numFmtId="37" fontId="13" fillId="8" borderId="0" xfId="0" applyNumberFormat="1" applyFont="1" applyFill="1" applyAlignment="1">
      <alignment horizontal="center"/>
    </xf>
    <xf numFmtId="0" fontId="13" fillId="8" borderId="7" xfId="5" applyFont="1" applyFill="1" applyBorder="1" applyAlignment="1">
      <alignment vertical="top" wrapText="1"/>
    </xf>
    <xf numFmtId="174" fontId="52" fillId="8" borderId="7" xfId="9" applyNumberFormat="1" applyFont="1" applyFill="1" applyBorder="1" applyAlignment="1">
      <alignment horizontal="center" vertical="top" wrapText="1"/>
    </xf>
    <xf numFmtId="172" fontId="52" fillId="8" borderId="7" xfId="0" applyNumberFormat="1" applyFont="1" applyFill="1" applyBorder="1" applyAlignment="1">
      <alignment horizontal="center" vertical="top" wrapText="1"/>
    </xf>
    <xf numFmtId="174" fontId="13" fillId="8" borderId="8" xfId="0" applyNumberFormat="1" applyFont="1" applyFill="1" applyBorder="1" applyAlignment="1">
      <alignment horizontal="center"/>
    </xf>
    <xf numFmtId="0" fontId="1" fillId="8" borderId="0" xfId="18" applyFont="1" applyFill="1"/>
    <xf numFmtId="10" fontId="1" fillId="8" borderId="0" xfId="18" applyNumberFormat="1" applyFont="1" applyFill="1" applyAlignment="1">
      <alignment horizontal="center"/>
    </xf>
    <xf numFmtId="0" fontId="43" fillId="0" borderId="0" xfId="0" applyFont="1" applyAlignment="1">
      <alignment horizontal="center"/>
    </xf>
    <xf numFmtId="2" fontId="43" fillId="0" borderId="0" xfId="0" applyNumberFormat="1" applyFont="1" applyAlignment="1">
      <alignment horizontal="center"/>
    </xf>
    <xf numFmtId="171" fontId="43" fillId="0" borderId="0" xfId="11" applyNumberFormat="1" applyFont="1" applyAlignment="1">
      <alignment horizontal="right"/>
    </xf>
    <xf numFmtId="1" fontId="43" fillId="0" borderId="0" xfId="11" applyNumberFormat="1" applyFont="1"/>
    <xf numFmtId="171" fontId="43" fillId="0" borderId="0" xfId="11" applyNumberFormat="1" applyFont="1"/>
    <xf numFmtId="1" fontId="43" fillId="0" borderId="0" xfId="11" applyNumberFormat="1" applyFont="1" applyAlignment="1">
      <alignment horizontal="center"/>
    </xf>
    <xf numFmtId="0" fontId="43" fillId="0" borderId="0" xfId="11" applyFont="1" applyAlignment="1">
      <alignment horizontal="left"/>
    </xf>
    <xf numFmtId="0" fontId="43" fillId="0" borderId="0" xfId="11" applyFont="1"/>
    <xf numFmtId="0" fontId="43" fillId="0" borderId="0" xfId="11" applyFont="1" applyAlignment="1">
      <alignment horizontal="center"/>
    </xf>
    <xf numFmtId="171" fontId="43" fillId="0" borderId="0" xfId="11" applyNumberFormat="1" applyFont="1" applyAlignment="1">
      <alignment horizontal="center"/>
    </xf>
    <xf numFmtId="174" fontId="13" fillId="0" borderId="0" xfId="0" applyNumberFormat="1" applyFont="1" applyAlignment="1">
      <alignment horizontal="center"/>
    </xf>
    <xf numFmtId="0" fontId="22" fillId="6" borderId="11" xfId="0" applyFont="1" applyFill="1" applyBorder="1" applyAlignment="1">
      <alignment horizontal="left"/>
    </xf>
    <xf numFmtId="0" fontId="22" fillId="6" borderId="1" xfId="0" applyFont="1" applyFill="1" applyBorder="1" applyAlignment="1">
      <alignment horizontal="center"/>
    </xf>
    <xf numFmtId="0" fontId="22" fillId="6" borderId="12" xfId="0" applyFont="1" applyFill="1" applyBorder="1" applyAlignment="1">
      <alignment horizontal="center"/>
    </xf>
    <xf numFmtId="174" fontId="13" fillId="7" borderId="0" xfId="0" applyNumberFormat="1" applyFont="1" applyFill="1" applyAlignment="1">
      <alignment horizontal="center"/>
    </xf>
    <xf numFmtId="174" fontId="13" fillId="8" borderId="0" xfId="0" applyNumberFormat="1" applyFont="1" applyFill="1" applyAlignment="1">
      <alignment horizontal="center"/>
    </xf>
    <xf numFmtId="2" fontId="32" fillId="0" borderId="0" xfId="0" applyNumberFormat="1" applyFont="1"/>
    <xf numFmtId="2" fontId="32" fillId="0" borderId="0" xfId="0" applyNumberFormat="1" applyFont="1" applyAlignment="1">
      <alignment horizontal="center"/>
    </xf>
    <xf numFmtId="173" fontId="13" fillId="0" borderId="0" xfId="2" applyNumberFormat="1" applyFont="1" applyFill="1" applyAlignment="1">
      <alignment horizontal="right"/>
    </xf>
    <xf numFmtId="7" fontId="13" fillId="0" borderId="0" xfId="0" applyNumberFormat="1" applyFont="1"/>
    <xf numFmtId="39" fontId="22" fillId="6" borderId="2" xfId="0" applyNumberFormat="1" applyFont="1" applyFill="1" applyBorder="1" applyAlignment="1">
      <alignment horizontal="right"/>
    </xf>
    <xf numFmtId="2" fontId="22" fillId="6" borderId="2" xfId="0" applyNumberFormat="1" applyFont="1" applyFill="1" applyBorder="1"/>
    <xf numFmtId="2" fontId="22" fillId="6" borderId="2" xfId="0" applyNumberFormat="1" applyFont="1" applyFill="1" applyBorder="1" applyAlignment="1">
      <alignment horizontal="center"/>
    </xf>
    <xf numFmtId="39" fontId="22" fillId="6" borderId="4" xfId="0" applyNumberFormat="1" applyFont="1" applyFill="1" applyBorder="1"/>
    <xf numFmtId="0" fontId="22" fillId="6" borderId="2" xfId="0" applyFont="1" applyFill="1" applyBorder="1" applyAlignment="1">
      <alignment horizontal="center"/>
    </xf>
    <xf numFmtId="164" fontId="22" fillId="6" borderId="1" xfId="0" applyNumberFormat="1" applyFont="1" applyFill="1" applyBorder="1"/>
    <xf numFmtId="173" fontId="13" fillId="7" borderId="0" xfId="2" applyNumberFormat="1" applyFont="1" applyFill="1" applyAlignment="1">
      <alignment horizontal="right"/>
    </xf>
    <xf numFmtId="7" fontId="13" fillId="7" borderId="0" xfId="0" applyNumberFormat="1" applyFont="1" applyFill="1"/>
    <xf numFmtId="173" fontId="13" fillId="8" borderId="0" xfId="2" applyNumberFormat="1" applyFont="1" applyFill="1" applyAlignment="1">
      <alignment horizontal="right"/>
    </xf>
    <xf numFmtId="7" fontId="13" fillId="8" borderId="0" xfId="0" applyNumberFormat="1" applyFont="1" applyFill="1"/>
    <xf numFmtId="0" fontId="32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39" fontId="35" fillId="6" borderId="2" xfId="0" applyNumberFormat="1" applyFont="1" applyFill="1" applyBorder="1" applyAlignment="1">
      <alignment horizontal="center"/>
    </xf>
    <xf numFmtId="0" fontId="35" fillId="6" borderId="2" xfId="0" applyFont="1" applyFill="1" applyBorder="1" applyAlignment="1">
      <alignment horizontal="center"/>
    </xf>
    <xf numFmtId="0" fontId="22" fillId="6" borderId="3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left"/>
    </xf>
    <xf numFmtId="0" fontId="42" fillId="6" borderId="0" xfId="0" applyFont="1" applyFill="1" applyAlignment="1">
      <alignment horizontal="right"/>
    </xf>
    <xf numFmtId="0" fontId="21" fillId="6" borderId="0" xfId="0" applyFont="1" applyFill="1" applyAlignment="1">
      <alignment horizontal="right"/>
    </xf>
    <xf numFmtId="0" fontId="42" fillId="6" borderId="0" xfId="0" applyFont="1" applyFill="1" applyAlignment="1">
      <alignment horizontal="center"/>
    </xf>
    <xf numFmtId="0" fontId="21" fillId="6" borderId="0" xfId="0" applyFont="1" applyFill="1" applyAlignment="1">
      <alignment horizontal="center"/>
    </xf>
    <xf numFmtId="1" fontId="22" fillId="6" borderId="1" xfId="0" applyNumberFormat="1" applyFont="1" applyFill="1" applyBorder="1" applyAlignment="1">
      <alignment horizontal="center"/>
    </xf>
    <xf numFmtId="1" fontId="22" fillId="6" borderId="0" xfId="0" applyNumberFormat="1" applyFont="1" applyFill="1" applyAlignment="1">
      <alignment horizontal="center"/>
    </xf>
    <xf numFmtId="164" fontId="35" fillId="6" borderId="2" xfId="0" applyNumberFormat="1" applyFont="1" applyFill="1" applyBorder="1" applyAlignment="1">
      <alignment horizontal="center"/>
    </xf>
    <xf numFmtId="0" fontId="32" fillId="0" borderId="0" xfId="0" applyFont="1"/>
    <xf numFmtId="0" fontId="36" fillId="0" borderId="0" xfId="0" applyFont="1"/>
    <xf numFmtId="0" fontId="18" fillId="0" borderId="1" xfId="0" applyFont="1" applyBorder="1" applyAlignment="1">
      <alignment horizontal="center"/>
    </xf>
    <xf numFmtId="0" fontId="22" fillId="6" borderId="3" xfId="0" applyFont="1" applyFill="1" applyBorder="1" applyAlignment="1">
      <alignment horizontal="center"/>
    </xf>
    <xf numFmtId="0" fontId="22" fillId="6" borderId="5" xfId="0" applyFont="1" applyFill="1" applyBorder="1" applyAlignment="1">
      <alignment horizontal="center"/>
    </xf>
    <xf numFmtId="1" fontId="22" fillId="6" borderId="2" xfId="0" applyNumberFormat="1" applyFont="1" applyFill="1" applyBorder="1" applyAlignment="1">
      <alignment horizontal="center"/>
    </xf>
    <xf numFmtId="1" fontId="22" fillId="6" borderId="4" xfId="0" applyNumberFormat="1" applyFont="1" applyFill="1" applyBorder="1" applyAlignment="1">
      <alignment horizontal="center"/>
    </xf>
    <xf numFmtId="0" fontId="36" fillId="0" borderId="0" xfId="4" applyFont="1" applyAlignment="1">
      <alignment horizontal="left"/>
    </xf>
    <xf numFmtId="0" fontId="32" fillId="0" borderId="0" xfId="4" applyFont="1" applyAlignment="1">
      <alignment horizontal="left" vertical="top"/>
    </xf>
    <xf numFmtId="0" fontId="22" fillId="6" borderId="4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/>
    </xf>
    <xf numFmtId="0" fontId="45" fillId="6" borderId="0" xfId="0" applyFont="1" applyFill="1" applyAlignment="1">
      <alignment horizontal="center"/>
    </xf>
    <xf numFmtId="0" fontId="35" fillId="6" borderId="1" xfId="0" applyFont="1" applyFill="1" applyBorder="1" applyAlignment="1">
      <alignment horizontal="center"/>
    </xf>
    <xf numFmtId="0" fontId="36" fillId="0" borderId="0" xfId="0" applyFont="1" applyAlignment="1">
      <alignment horizontal="left" vertical="center"/>
    </xf>
    <xf numFmtId="0" fontId="35" fillId="6" borderId="4" xfId="0" applyFont="1" applyFill="1" applyBorder="1" applyAlignment="1">
      <alignment horizontal="center"/>
    </xf>
    <xf numFmtId="0" fontId="22" fillId="6" borderId="8" xfId="17" applyFont="1" applyFill="1" applyBorder="1" applyAlignment="1">
      <alignment horizontal="center" vertical="center"/>
    </xf>
    <xf numFmtId="0" fontId="32" fillId="0" borderId="0" xfId="0" applyFont="1" applyAlignment="1">
      <alignment horizontal="left" wrapText="1"/>
    </xf>
    <xf numFmtId="0" fontId="44" fillId="0" borderId="0" xfId="17" applyFont="1" applyAlignment="1">
      <alignment horizontal="center" vertical="center" wrapText="1"/>
    </xf>
    <xf numFmtId="0" fontId="22" fillId="6" borderId="8" xfId="17" applyFont="1" applyFill="1" applyBorder="1" applyAlignment="1">
      <alignment horizontal="center" vertical="center" wrapText="1"/>
    </xf>
    <xf numFmtId="0" fontId="45" fillId="6" borderId="9" xfId="0" applyFont="1" applyFill="1" applyBorder="1" applyAlignment="1">
      <alignment horizontal="center"/>
    </xf>
    <xf numFmtId="0" fontId="45" fillId="6" borderId="4" xfId="0" applyFont="1" applyFill="1" applyBorder="1" applyAlignment="1">
      <alignment horizontal="center"/>
    </xf>
    <xf numFmtId="0" fontId="45" fillId="6" borderId="10" xfId="0" applyFont="1" applyFill="1" applyBorder="1" applyAlignment="1">
      <alignment horizontal="center"/>
    </xf>
  </cellXfs>
  <cellStyles count="45">
    <cellStyle name="Comma 2" xfId="3" xr:uid="{00000000-0005-0000-0000-000000000000}"/>
    <cellStyle name="Comma 5" xfId="22" xr:uid="{00000000-0005-0000-0000-000001000000}"/>
    <cellStyle name="Comma 5 2" xfId="39" xr:uid="{00000000-0005-0000-0000-000002000000}"/>
    <cellStyle name="Currency" xfId="1" builtinId="4"/>
    <cellStyle name="Currency 2" xfId="13" xr:uid="{00000000-0005-0000-0000-000004000000}"/>
    <cellStyle name="Currency 2 2" xfId="32" xr:uid="{00000000-0005-0000-0000-000005000000}"/>
    <cellStyle name="Currency 3" xfId="28" xr:uid="{00000000-0005-0000-0000-000006000000}"/>
    <cellStyle name="Currency 3 2" xfId="43" xr:uid="{E224F377-6DD2-4F32-8867-A7BC390D3EFA}"/>
    <cellStyle name="Hyperlink" xfId="12" builtinId="8"/>
    <cellStyle name="Normal" xfId="0" builtinId="0"/>
    <cellStyle name="Normal 10" xfId="20" xr:uid="{00000000-0005-0000-0000-000009000000}"/>
    <cellStyle name="Normal 11" xfId="40" xr:uid="{00000000-0005-0000-0000-00000A000000}"/>
    <cellStyle name="Normal 2" xfId="6" xr:uid="{00000000-0005-0000-0000-00000B000000}"/>
    <cellStyle name="Normal 2 2" xfId="9" xr:uid="{00000000-0005-0000-0000-00000C000000}"/>
    <cellStyle name="Normal 2 2 2" xfId="23" xr:uid="{00000000-0005-0000-0000-00000D000000}"/>
    <cellStyle name="Normal 2 3" xfId="21" xr:uid="{00000000-0005-0000-0000-00000E000000}"/>
    <cellStyle name="Normal 2 4" xfId="41" xr:uid="{00000000-0005-0000-0000-00000F000000}"/>
    <cellStyle name="Normal 3" xfId="4" xr:uid="{00000000-0005-0000-0000-000010000000}"/>
    <cellStyle name="Normal 3 2" xfId="5" xr:uid="{00000000-0005-0000-0000-000011000000}"/>
    <cellStyle name="Normal 3 5" xfId="24" xr:uid="{00000000-0005-0000-0000-000012000000}"/>
    <cellStyle name="Normal 4" xfId="7" xr:uid="{00000000-0005-0000-0000-000013000000}"/>
    <cellStyle name="Normal 4 2" xfId="15" xr:uid="{00000000-0005-0000-0000-000014000000}"/>
    <cellStyle name="Normal 4 2 2" xfId="34" xr:uid="{00000000-0005-0000-0000-000015000000}"/>
    <cellStyle name="Normal 4 3" xfId="17" xr:uid="{00000000-0005-0000-0000-000016000000}"/>
    <cellStyle name="Normal 4 3 2" xfId="36" xr:uid="{00000000-0005-0000-0000-000017000000}"/>
    <cellStyle name="Normal 4 4" xfId="30" xr:uid="{00000000-0005-0000-0000-000018000000}"/>
    <cellStyle name="Normal 5" xfId="8" xr:uid="{00000000-0005-0000-0000-000019000000}"/>
    <cellStyle name="Normal 5 2" xfId="31" xr:uid="{00000000-0005-0000-0000-00001A000000}"/>
    <cellStyle name="Normal 6" xfId="11" xr:uid="{00000000-0005-0000-0000-00001B000000}"/>
    <cellStyle name="Normal 6 2" xfId="16" xr:uid="{00000000-0005-0000-0000-00001C000000}"/>
    <cellStyle name="Normal 6 2 2" xfId="35" xr:uid="{00000000-0005-0000-0000-00001D000000}"/>
    <cellStyle name="Normal 6 3" xfId="18" xr:uid="{00000000-0005-0000-0000-00001E000000}"/>
    <cellStyle name="Normal 6 3 2" xfId="37" xr:uid="{00000000-0005-0000-0000-00001F000000}"/>
    <cellStyle name="Normal 7" xfId="10" xr:uid="{00000000-0005-0000-0000-000020000000}"/>
    <cellStyle name="Normal 8" xfId="27" xr:uid="{00000000-0005-0000-0000-000021000000}"/>
    <cellStyle name="Normal 8 2" xfId="42" xr:uid="{11CD39CD-2E8D-426A-98FB-173501FD5B9F}"/>
    <cellStyle name="Normal 9" xfId="25" xr:uid="{00000000-0005-0000-0000-000022000000}"/>
    <cellStyle name="Percent" xfId="2" builtinId="5"/>
    <cellStyle name="Percent 2" xfId="14" xr:uid="{00000000-0005-0000-0000-000024000000}"/>
    <cellStyle name="Percent 2 2" xfId="19" xr:uid="{00000000-0005-0000-0000-000025000000}"/>
    <cellStyle name="Percent 2 2 2" xfId="38" xr:uid="{00000000-0005-0000-0000-000026000000}"/>
    <cellStyle name="Percent 2 3" xfId="33" xr:uid="{00000000-0005-0000-0000-000027000000}"/>
    <cellStyle name="Percent 3" xfId="29" xr:uid="{00000000-0005-0000-0000-000028000000}"/>
    <cellStyle name="Percent 3 2" xfId="44" xr:uid="{1193352C-B041-4D1C-8C53-214E0F1FFFBA}"/>
    <cellStyle name="Percent 4" xfId="26" xr:uid="{00000000-0005-0000-0000-000029000000}"/>
  </cellStyles>
  <dxfs count="0"/>
  <tableStyles count="0" defaultTableStyle="TableStyleMedium2" defaultPivotStyle="PivotStyleLight16"/>
  <colors>
    <mruColors>
      <color rgb="FF174A7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89175100138109"/>
          <c:y val="2.0547288124996392E-2"/>
          <c:w val="0.7489003257627953"/>
          <c:h val="0.9391863552338188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'Table 1'!$A$7:$A$56</c:f>
              <c:strCache>
                <c:ptCount val="50"/>
                <c:pt idx="0">
                  <c:v>New York</c:v>
                </c:pt>
                <c:pt idx="1">
                  <c:v>Hawaii</c:v>
                </c:pt>
                <c:pt idx="2">
                  <c:v>Vermont</c:v>
                </c:pt>
                <c:pt idx="3">
                  <c:v>California</c:v>
                </c:pt>
                <c:pt idx="4">
                  <c:v>Maine</c:v>
                </c:pt>
                <c:pt idx="5">
                  <c:v>Connecticut</c:v>
                </c:pt>
                <c:pt idx="6">
                  <c:v>Delaware</c:v>
                </c:pt>
                <c:pt idx="7">
                  <c:v>Minnesota</c:v>
                </c:pt>
                <c:pt idx="8">
                  <c:v>Illinois</c:v>
                </c:pt>
                <c:pt idx="9">
                  <c:v>New Jersey</c:v>
                </c:pt>
                <c:pt idx="10">
                  <c:v>Oregon</c:v>
                </c:pt>
                <c:pt idx="11">
                  <c:v>North Dakota</c:v>
                </c:pt>
                <c:pt idx="12">
                  <c:v>Iowa</c:v>
                </c:pt>
                <c:pt idx="13">
                  <c:v>Nebraska</c:v>
                </c:pt>
                <c:pt idx="14">
                  <c:v>Maryland</c:v>
                </c:pt>
                <c:pt idx="15">
                  <c:v>Utah</c:v>
                </c:pt>
                <c:pt idx="16">
                  <c:v>New Mexico</c:v>
                </c:pt>
                <c:pt idx="17">
                  <c:v>Rhode Island</c:v>
                </c:pt>
                <c:pt idx="18">
                  <c:v>Kansas</c:v>
                </c:pt>
                <c:pt idx="19">
                  <c:v>Massachusetts</c:v>
                </c:pt>
                <c:pt idx="20">
                  <c:v>Mississippi</c:v>
                </c:pt>
                <c:pt idx="21">
                  <c:v>Indiana</c:v>
                </c:pt>
                <c:pt idx="22">
                  <c:v>West Virginia</c:v>
                </c:pt>
                <c:pt idx="23">
                  <c:v>Pennsylvania</c:v>
                </c:pt>
                <c:pt idx="24">
                  <c:v>Arkansas</c:v>
                </c:pt>
                <c:pt idx="25">
                  <c:v>Wisconsin</c:v>
                </c:pt>
                <c:pt idx="26">
                  <c:v>Virginia</c:v>
                </c:pt>
                <c:pt idx="27">
                  <c:v>Ohio</c:v>
                </c:pt>
                <c:pt idx="28">
                  <c:v>Kentucky</c:v>
                </c:pt>
                <c:pt idx="29">
                  <c:v>Colorado</c:v>
                </c:pt>
                <c:pt idx="30">
                  <c:v>WASHINGTON</c:v>
                </c:pt>
                <c:pt idx="31">
                  <c:v>Montana</c:v>
                </c:pt>
                <c:pt idx="32">
                  <c:v>Louisiana</c:v>
                </c:pt>
                <c:pt idx="33">
                  <c:v>North Carolina</c:v>
                </c:pt>
                <c:pt idx="34">
                  <c:v>Idaho</c:v>
                </c:pt>
                <c:pt idx="35">
                  <c:v>Nevada</c:v>
                </c:pt>
                <c:pt idx="36">
                  <c:v>Michigan</c:v>
                </c:pt>
                <c:pt idx="37">
                  <c:v>Alabama</c:v>
                </c:pt>
                <c:pt idx="38">
                  <c:v>South Carolina</c:v>
                </c:pt>
                <c:pt idx="39">
                  <c:v>Arizona</c:v>
                </c:pt>
                <c:pt idx="40">
                  <c:v>Oklahoma</c:v>
                </c:pt>
                <c:pt idx="41">
                  <c:v>Georgia</c:v>
                </c:pt>
                <c:pt idx="42">
                  <c:v>Missouri</c:v>
                </c:pt>
                <c:pt idx="43">
                  <c:v>Texas</c:v>
                </c:pt>
                <c:pt idx="44">
                  <c:v>Tennessee</c:v>
                </c:pt>
                <c:pt idx="45">
                  <c:v>New Hampshire</c:v>
                </c:pt>
                <c:pt idx="46">
                  <c:v>Wyoming</c:v>
                </c:pt>
                <c:pt idx="47">
                  <c:v>South Dakota</c:v>
                </c:pt>
                <c:pt idx="48">
                  <c:v>Florida</c:v>
                </c:pt>
                <c:pt idx="49">
                  <c:v>Alaska</c:v>
                </c:pt>
              </c:strCache>
            </c:strRef>
          </c:cat>
          <c:val>
            <c:numRef>
              <c:f>'Table 1'!$F$7:$F$56</c:f>
              <c:numCache>
                <c:formatCode>0.00_);\(0.00\)</c:formatCode>
                <c:ptCount val="50"/>
                <c:pt idx="0">
                  <c:v>146.01163264411377</c:v>
                </c:pt>
                <c:pt idx="1">
                  <c:v>135.62560037118797</c:v>
                </c:pt>
                <c:pt idx="2">
                  <c:v>130.6667417864559</c:v>
                </c:pt>
                <c:pt idx="3">
                  <c:v>130.36322971161127</c:v>
                </c:pt>
                <c:pt idx="4">
                  <c:v>126.31421996045509</c:v>
                </c:pt>
                <c:pt idx="5">
                  <c:v>122.66456301890696</c:v>
                </c:pt>
                <c:pt idx="6">
                  <c:v>121.95789903575094</c:v>
                </c:pt>
                <c:pt idx="7">
                  <c:v>121.72492064589922</c:v>
                </c:pt>
                <c:pt idx="8">
                  <c:v>118.41419384528878</c:v>
                </c:pt>
                <c:pt idx="9">
                  <c:v>116.99747406270671</c:v>
                </c:pt>
                <c:pt idx="10">
                  <c:v>115.08133618218771</c:v>
                </c:pt>
                <c:pt idx="11">
                  <c:v>114.54520446689934</c:v>
                </c:pt>
                <c:pt idx="12">
                  <c:v>112.97434301929503</c:v>
                </c:pt>
                <c:pt idx="13">
                  <c:v>112.03802510159636</c:v>
                </c:pt>
                <c:pt idx="14">
                  <c:v>111.74363486475079</c:v>
                </c:pt>
                <c:pt idx="15">
                  <c:v>111.0553182825488</c:v>
                </c:pt>
                <c:pt idx="16">
                  <c:v>110.89758177503867</c:v>
                </c:pt>
                <c:pt idx="17">
                  <c:v>109.89959324609383</c:v>
                </c:pt>
                <c:pt idx="18">
                  <c:v>107.99331126429844</c:v>
                </c:pt>
                <c:pt idx="19">
                  <c:v>104.65820374367058</c:v>
                </c:pt>
                <c:pt idx="20">
                  <c:v>104.16267428962195</c:v>
                </c:pt>
                <c:pt idx="21">
                  <c:v>104.03683382767512</c:v>
                </c:pt>
                <c:pt idx="22">
                  <c:v>103.8635761261317</c:v>
                </c:pt>
                <c:pt idx="23">
                  <c:v>103.83732427213401</c:v>
                </c:pt>
                <c:pt idx="24">
                  <c:v>103.48553989572991</c:v>
                </c:pt>
                <c:pt idx="25">
                  <c:v>102.64652509741109</c:v>
                </c:pt>
                <c:pt idx="26">
                  <c:v>100.89039712921183</c:v>
                </c:pt>
                <c:pt idx="27">
                  <c:v>100.750064119416</c:v>
                </c:pt>
                <c:pt idx="28">
                  <c:v>99.382757111019274</c:v>
                </c:pt>
                <c:pt idx="29">
                  <c:v>99.19728978046038</c:v>
                </c:pt>
                <c:pt idx="30">
                  <c:v>98.666474847229978</c:v>
                </c:pt>
                <c:pt idx="31">
                  <c:v>96.97946015035528</c:v>
                </c:pt>
                <c:pt idx="32">
                  <c:v>95.72688958774576</c:v>
                </c:pt>
                <c:pt idx="33">
                  <c:v>95.472695249113812</c:v>
                </c:pt>
                <c:pt idx="34">
                  <c:v>94.967988377218035</c:v>
                </c:pt>
                <c:pt idx="35">
                  <c:v>94.346182398225864</c:v>
                </c:pt>
                <c:pt idx="36">
                  <c:v>94.052155456077571</c:v>
                </c:pt>
                <c:pt idx="37">
                  <c:v>92.677008878489701</c:v>
                </c:pt>
                <c:pt idx="38">
                  <c:v>91.5718433502485</c:v>
                </c:pt>
                <c:pt idx="39">
                  <c:v>90.059391662245218</c:v>
                </c:pt>
                <c:pt idx="40">
                  <c:v>89.45592903190834</c:v>
                </c:pt>
                <c:pt idx="41">
                  <c:v>89.422901521397321</c:v>
                </c:pt>
                <c:pt idx="42">
                  <c:v>89.24972449483441</c:v>
                </c:pt>
                <c:pt idx="43">
                  <c:v>89.171000161802027</c:v>
                </c:pt>
                <c:pt idx="44">
                  <c:v>82.524191288022038</c:v>
                </c:pt>
                <c:pt idx="45">
                  <c:v>80.189876258254799</c:v>
                </c:pt>
                <c:pt idx="46">
                  <c:v>79.640050282044243</c:v>
                </c:pt>
                <c:pt idx="47">
                  <c:v>79.016125152244697</c:v>
                </c:pt>
                <c:pt idx="48">
                  <c:v>78.311410591705197</c:v>
                </c:pt>
                <c:pt idx="49">
                  <c:v>67.790672812197599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E-4A23-8809-085BC9235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58336"/>
        <c:axId val="123867520"/>
      </c:barChart>
      <c:catAx>
        <c:axId val="118958336"/>
        <c:scaling>
          <c:orientation val="maxMin"/>
        </c:scaling>
        <c:delete val="0"/>
        <c:axPos val="l"/>
        <c:numFmt formatCode="&quot;$&quot;#,##0.00_);\(&quot;$&quot;#,##0.00\)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123867520"/>
        <c:crosses val="autoZero"/>
        <c:auto val="1"/>
        <c:lblAlgn val="ctr"/>
        <c:lblOffset val="100"/>
        <c:noMultiLvlLbl val="0"/>
      </c:catAx>
      <c:valAx>
        <c:axId val="123867520"/>
        <c:scaling>
          <c:orientation val="minMax"/>
        </c:scaling>
        <c:delete val="0"/>
        <c:axPos val="t"/>
        <c:majorGridlines/>
        <c:numFmt formatCode="&quot;$&quot;#,##0_);\(&quot;$&quot;#,##0\)" sourceLinked="0"/>
        <c:majorTickMark val="cross"/>
        <c:minorTickMark val="none"/>
        <c:tickLblPos val="high"/>
        <c:crossAx val="118958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93694684875933E-2"/>
          <c:y val="2.7812516958475805E-2"/>
          <c:w val="0.9136009514161586"/>
          <c:h val="0.8268046284922127"/>
        </c:manualLayout>
      </c:layout>
      <c:lineChart>
        <c:grouping val="standard"/>
        <c:varyColors val="0"/>
        <c:ser>
          <c:idx val="0"/>
          <c:order val="0"/>
          <c:tx>
            <c:v>Washington</c:v>
          </c:tx>
          <c:spPr>
            <a:ln>
              <a:prstDash val="dash"/>
            </a:ln>
          </c:spPr>
          <c:marker>
            <c:symbol val="diamond"/>
            <c:size val="3"/>
          </c:marker>
          <c:cat>
            <c:numRef>
              <c:f>'[1]Table 6 '!$A$7:$A$43</c:f>
              <c:numCache>
                <c:formatCode>General</c:formatCode>
                <c:ptCount val="3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  <c:pt idx="22">
                  <c:v>1999</c:v>
                </c:pt>
                <c:pt idx="23">
                  <c:v>1998</c:v>
                </c:pt>
                <c:pt idx="24">
                  <c:v>1997</c:v>
                </c:pt>
                <c:pt idx="25">
                  <c:v>1996</c:v>
                </c:pt>
                <c:pt idx="26">
                  <c:v>1995</c:v>
                </c:pt>
                <c:pt idx="27">
                  <c:v>1994</c:v>
                </c:pt>
                <c:pt idx="28">
                  <c:v>1993</c:v>
                </c:pt>
                <c:pt idx="29">
                  <c:v>1992</c:v>
                </c:pt>
                <c:pt idx="30">
                  <c:v>1991</c:v>
                </c:pt>
                <c:pt idx="31">
                  <c:v>1990</c:v>
                </c:pt>
                <c:pt idx="32">
                  <c:v>1989</c:v>
                </c:pt>
                <c:pt idx="33">
                  <c:v>1988</c:v>
                </c:pt>
                <c:pt idx="34">
                  <c:v>1987</c:v>
                </c:pt>
                <c:pt idx="35">
                  <c:v>1986</c:v>
                </c:pt>
                <c:pt idx="36">
                  <c:v>1985</c:v>
                </c:pt>
              </c:numCache>
            </c:numRef>
          </c:cat>
          <c:val>
            <c:numRef>
              <c:f>'[1]Table 6 '!$B$7:$B$43</c:f>
              <c:numCache>
                <c:formatCode>General</c:formatCode>
                <c:ptCount val="37"/>
                <c:pt idx="0">
                  <c:v>98.666474847229978</c:v>
                </c:pt>
                <c:pt idx="1">
                  <c:v>98.099576697247485</c:v>
                </c:pt>
                <c:pt idx="2">
                  <c:v>100.96679164197718</c:v>
                </c:pt>
                <c:pt idx="3">
                  <c:v>102.8086115647307</c:v>
                </c:pt>
                <c:pt idx="4">
                  <c:v>99.819448003451555</c:v>
                </c:pt>
                <c:pt idx="5">
                  <c:v>97.93</c:v>
                </c:pt>
                <c:pt idx="6">
                  <c:v>96.26</c:v>
                </c:pt>
                <c:pt idx="7">
                  <c:v>97.39</c:v>
                </c:pt>
                <c:pt idx="8">
                  <c:v>94.98</c:v>
                </c:pt>
                <c:pt idx="9">
                  <c:v>97.36</c:v>
                </c:pt>
                <c:pt idx="10">
                  <c:v>100.87</c:v>
                </c:pt>
                <c:pt idx="11">
                  <c:v>97.4</c:v>
                </c:pt>
                <c:pt idx="12">
                  <c:v>93.88</c:v>
                </c:pt>
                <c:pt idx="13">
                  <c:v>103.93</c:v>
                </c:pt>
                <c:pt idx="14">
                  <c:v>108.75</c:v>
                </c:pt>
                <c:pt idx="15">
                  <c:v>108.01</c:v>
                </c:pt>
                <c:pt idx="16">
                  <c:v>102.38</c:v>
                </c:pt>
                <c:pt idx="17">
                  <c:v>106.27</c:v>
                </c:pt>
                <c:pt idx="19">
                  <c:v>100.9</c:v>
                </c:pt>
                <c:pt idx="21">
                  <c:v>107.53</c:v>
                </c:pt>
                <c:pt idx="22">
                  <c:v>111.25</c:v>
                </c:pt>
                <c:pt idx="23">
                  <c:v>115</c:v>
                </c:pt>
                <c:pt idx="24">
                  <c:v>117.49</c:v>
                </c:pt>
                <c:pt idx="25">
                  <c:v>119.79</c:v>
                </c:pt>
                <c:pt idx="26">
                  <c:v>123</c:v>
                </c:pt>
                <c:pt idx="27">
                  <c:v>121.24</c:v>
                </c:pt>
                <c:pt idx="28">
                  <c:v>117.95</c:v>
                </c:pt>
                <c:pt idx="29">
                  <c:v>122.17</c:v>
                </c:pt>
                <c:pt idx="30">
                  <c:v>121.75</c:v>
                </c:pt>
                <c:pt idx="31">
                  <c:v>122.98</c:v>
                </c:pt>
                <c:pt idx="32">
                  <c:v>118.76</c:v>
                </c:pt>
                <c:pt idx="33">
                  <c:v>117.04</c:v>
                </c:pt>
                <c:pt idx="34">
                  <c:v>114.99</c:v>
                </c:pt>
                <c:pt idx="35">
                  <c:v>113.89</c:v>
                </c:pt>
                <c:pt idx="36">
                  <c:v>108.47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A-41F7-A89F-E365A6845157}"/>
            </c:ext>
          </c:extLst>
        </c:ser>
        <c:ser>
          <c:idx val="1"/>
          <c:order val="1"/>
          <c:tx>
            <c:v>United States</c:v>
          </c:tx>
          <c:marker>
            <c:symbol val="diamond"/>
            <c:size val="3"/>
          </c:marker>
          <c:cat>
            <c:numRef>
              <c:f>'[1]Table 6 '!$A$7:$A$43</c:f>
              <c:numCache>
                <c:formatCode>General</c:formatCode>
                <c:ptCount val="3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  <c:pt idx="22">
                  <c:v>1999</c:v>
                </c:pt>
                <c:pt idx="23">
                  <c:v>1998</c:v>
                </c:pt>
                <c:pt idx="24">
                  <c:v>1997</c:v>
                </c:pt>
                <c:pt idx="25">
                  <c:v>1996</c:v>
                </c:pt>
                <c:pt idx="26">
                  <c:v>1995</c:v>
                </c:pt>
                <c:pt idx="27">
                  <c:v>1994</c:v>
                </c:pt>
                <c:pt idx="28">
                  <c:v>1993</c:v>
                </c:pt>
                <c:pt idx="29">
                  <c:v>1992</c:v>
                </c:pt>
                <c:pt idx="30">
                  <c:v>1991</c:v>
                </c:pt>
                <c:pt idx="31">
                  <c:v>1990</c:v>
                </c:pt>
                <c:pt idx="32">
                  <c:v>1989</c:v>
                </c:pt>
                <c:pt idx="33">
                  <c:v>1988</c:v>
                </c:pt>
                <c:pt idx="34">
                  <c:v>1987</c:v>
                </c:pt>
                <c:pt idx="35">
                  <c:v>1986</c:v>
                </c:pt>
                <c:pt idx="36">
                  <c:v>1985</c:v>
                </c:pt>
              </c:numCache>
            </c:numRef>
          </c:cat>
          <c:val>
            <c:numRef>
              <c:f>'[1]Table 6 '!$C$7:$C$43</c:f>
              <c:numCache>
                <c:formatCode>General</c:formatCode>
                <c:ptCount val="37"/>
                <c:pt idx="0">
                  <c:v>103.4634396045786</c:v>
                </c:pt>
                <c:pt idx="1">
                  <c:v>100.00922458503072</c:v>
                </c:pt>
                <c:pt idx="2">
                  <c:v>104.83323904286181</c:v>
                </c:pt>
                <c:pt idx="3">
                  <c:v>103.60683548980934</c:v>
                </c:pt>
                <c:pt idx="4">
                  <c:v>101.29356457708356</c:v>
                </c:pt>
                <c:pt idx="5">
                  <c:v>100.3</c:v>
                </c:pt>
                <c:pt idx="6">
                  <c:v>103.49</c:v>
                </c:pt>
                <c:pt idx="7">
                  <c:v>104.9</c:v>
                </c:pt>
                <c:pt idx="8">
                  <c:v>104.08</c:v>
                </c:pt>
                <c:pt idx="9">
                  <c:v>105.16</c:v>
                </c:pt>
                <c:pt idx="10">
                  <c:v>106.98</c:v>
                </c:pt>
                <c:pt idx="11">
                  <c:v>105.03</c:v>
                </c:pt>
                <c:pt idx="12">
                  <c:v>103.58</c:v>
                </c:pt>
                <c:pt idx="13">
                  <c:v>113.15</c:v>
                </c:pt>
                <c:pt idx="14">
                  <c:v>112.24</c:v>
                </c:pt>
                <c:pt idx="15">
                  <c:v>112.59</c:v>
                </c:pt>
                <c:pt idx="16">
                  <c:v>108.61</c:v>
                </c:pt>
                <c:pt idx="17">
                  <c:v>110.33</c:v>
                </c:pt>
                <c:pt idx="19">
                  <c:v>103.98</c:v>
                </c:pt>
                <c:pt idx="21">
                  <c:v>112.28</c:v>
                </c:pt>
                <c:pt idx="22">
                  <c:v>110.48</c:v>
                </c:pt>
                <c:pt idx="23">
                  <c:v>111.7</c:v>
                </c:pt>
                <c:pt idx="24">
                  <c:v>111.43</c:v>
                </c:pt>
                <c:pt idx="25">
                  <c:v>112.99</c:v>
                </c:pt>
                <c:pt idx="26">
                  <c:v>116.94</c:v>
                </c:pt>
                <c:pt idx="27">
                  <c:v>116.71</c:v>
                </c:pt>
                <c:pt idx="28">
                  <c:v>115.62</c:v>
                </c:pt>
                <c:pt idx="29">
                  <c:v>115.38</c:v>
                </c:pt>
                <c:pt idx="30">
                  <c:v>112.67</c:v>
                </c:pt>
                <c:pt idx="31">
                  <c:v>114.84</c:v>
                </c:pt>
                <c:pt idx="32">
                  <c:v>115.63</c:v>
                </c:pt>
                <c:pt idx="33">
                  <c:v>115.62</c:v>
                </c:pt>
                <c:pt idx="34">
                  <c:v>114.79</c:v>
                </c:pt>
                <c:pt idx="35">
                  <c:v>112.36</c:v>
                </c:pt>
                <c:pt idx="36">
                  <c:v>112.79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A-41F7-A89F-E365A684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75136"/>
        <c:axId val="82617088"/>
      </c:lineChart>
      <c:catAx>
        <c:axId val="7207513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82617088"/>
        <c:crosses val="autoZero"/>
        <c:auto val="1"/>
        <c:lblAlgn val="ctr"/>
        <c:lblOffset val="100"/>
        <c:noMultiLvlLbl val="0"/>
      </c:catAx>
      <c:valAx>
        <c:axId val="82617088"/>
        <c:scaling>
          <c:orientation val="minMax"/>
          <c:min val="80"/>
        </c:scaling>
        <c:delete val="0"/>
        <c:axPos val="r"/>
        <c:majorGridlines/>
        <c:numFmt formatCode="&quot;$&quot;#,##0" sourceLinked="0"/>
        <c:majorTickMark val="out"/>
        <c:minorTickMark val="none"/>
        <c:tickLblPos val="high"/>
        <c:crossAx val="72075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210843611258136"/>
          <c:y val="0.6064170105376393"/>
          <c:w val="0.17988846652239135"/>
          <c:h val="0.23967290491906787"/>
        </c:manualLayout>
      </c:layout>
      <c:overlay val="1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57521589379657E-2"/>
          <c:y val="4.218074341757895E-2"/>
          <c:w val="0.8407848257398276"/>
          <c:h val="0.84716129119108063"/>
        </c:manualLayout>
      </c:layout>
      <c:lineChart>
        <c:grouping val="standard"/>
        <c:varyColors val="0"/>
        <c:ser>
          <c:idx val="1"/>
          <c:order val="0"/>
          <c:tx>
            <c:v>State &amp; Local Taxes Per Capita</c:v>
          </c:tx>
          <c:marker>
            <c:symbol val="circle"/>
            <c:size val="2"/>
          </c:marker>
          <c:cat>
            <c:numRef>
              <c:f>'[2]Chart3 Data'!$A$6:$A$50</c:f>
              <c:numCache>
                <c:formatCode>General</c:formatCode>
                <c:ptCount val="4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  <c:pt idx="22">
                  <c:v>1999</c:v>
                </c:pt>
                <c:pt idx="23">
                  <c:v>1998</c:v>
                </c:pt>
                <c:pt idx="24">
                  <c:v>1997</c:v>
                </c:pt>
                <c:pt idx="25">
                  <c:v>1996</c:v>
                </c:pt>
                <c:pt idx="26">
                  <c:v>1995</c:v>
                </c:pt>
                <c:pt idx="27">
                  <c:v>1994</c:v>
                </c:pt>
                <c:pt idx="28">
                  <c:v>1993</c:v>
                </c:pt>
                <c:pt idx="29">
                  <c:v>1992</c:v>
                </c:pt>
                <c:pt idx="30">
                  <c:v>1991</c:v>
                </c:pt>
                <c:pt idx="31">
                  <c:v>1990</c:v>
                </c:pt>
                <c:pt idx="32">
                  <c:v>1989</c:v>
                </c:pt>
                <c:pt idx="33">
                  <c:v>1988</c:v>
                </c:pt>
                <c:pt idx="34">
                  <c:v>1987</c:v>
                </c:pt>
                <c:pt idx="35">
                  <c:v>1986</c:v>
                </c:pt>
                <c:pt idx="36">
                  <c:v>1985</c:v>
                </c:pt>
                <c:pt idx="37">
                  <c:v>1984</c:v>
                </c:pt>
                <c:pt idx="38">
                  <c:v>1983</c:v>
                </c:pt>
                <c:pt idx="39">
                  <c:v>1982</c:v>
                </c:pt>
                <c:pt idx="40">
                  <c:v>1981</c:v>
                </c:pt>
                <c:pt idx="41">
                  <c:v>1980</c:v>
                </c:pt>
                <c:pt idx="42">
                  <c:v>1979</c:v>
                </c:pt>
                <c:pt idx="43">
                  <c:v>1978</c:v>
                </c:pt>
                <c:pt idx="44">
                  <c:v>1977</c:v>
                </c:pt>
              </c:numCache>
            </c:numRef>
          </c:cat>
          <c:val>
            <c:numRef>
              <c:f>'[2]Chart3 Data'!$D$6:$D$50</c:f>
              <c:numCache>
                <c:formatCode>General</c:formatCode>
                <c:ptCount val="45"/>
                <c:pt idx="0">
                  <c:v>5895.7768081151671</c:v>
                </c:pt>
                <c:pt idx="1">
                  <c:v>5743.984308927551</c:v>
                </c:pt>
                <c:pt idx="2">
                  <c:v>5651.922113110405</c:v>
                </c:pt>
                <c:pt idx="3">
                  <c:v>5556.0251847520585</c:v>
                </c:pt>
                <c:pt idx="4">
                  <c:v>5274.9154121003803</c:v>
                </c:pt>
                <c:pt idx="5">
                  <c:v>5084.8853413374227</c:v>
                </c:pt>
                <c:pt idx="6">
                  <c:v>4838.5216749344163</c:v>
                </c:pt>
                <c:pt idx="7">
                  <c:v>4664.2496236555689</c:v>
                </c:pt>
                <c:pt idx="8">
                  <c:v>4589.5213968857042</c:v>
                </c:pt>
                <c:pt idx="9">
                  <c:v>4502.4957448357709</c:v>
                </c:pt>
                <c:pt idx="10">
                  <c:v>4541.7778242181685</c:v>
                </c:pt>
                <c:pt idx="11">
                  <c:v>4407.6533974899694</c:v>
                </c:pt>
                <c:pt idx="12">
                  <c:v>4549.6110812082388</c:v>
                </c:pt>
                <c:pt idx="13">
                  <c:v>4886.4465764989318</c:v>
                </c:pt>
                <c:pt idx="14">
                  <c:v>4871.1279769588718</c:v>
                </c:pt>
                <c:pt idx="15">
                  <c:v>4651.0506023555199</c:v>
                </c:pt>
                <c:pt idx="16">
                  <c:v>4435.8209957397603</c:v>
                </c:pt>
                <c:pt idx="17">
                  <c:v>4248.1971425043212</c:v>
                </c:pt>
                <c:pt idx="19">
                  <c:v>4144.4314933224305</c:v>
                </c:pt>
                <c:pt idx="21">
                  <c:v>4252.7548495087885</c:v>
                </c:pt>
                <c:pt idx="22">
                  <c:v>4308.0332057316382</c:v>
                </c:pt>
                <c:pt idx="23">
                  <c:v>4216.3309799141553</c:v>
                </c:pt>
                <c:pt idx="24">
                  <c:v>4092.4944307497121</c:v>
                </c:pt>
                <c:pt idx="25">
                  <c:v>3990.3202537928933</c:v>
                </c:pt>
                <c:pt idx="26">
                  <c:v>3965.968793999557</c:v>
                </c:pt>
                <c:pt idx="27">
                  <c:v>3853.1970254307334</c:v>
                </c:pt>
                <c:pt idx="28">
                  <c:v>3685.3352792006453</c:v>
                </c:pt>
                <c:pt idx="29">
                  <c:v>3609.7390679170007</c:v>
                </c:pt>
                <c:pt idx="30">
                  <c:v>3549.1448167676176</c:v>
                </c:pt>
                <c:pt idx="31">
                  <c:v>3483.7423946354224</c:v>
                </c:pt>
                <c:pt idx="32">
                  <c:v>3251.5444434197079</c:v>
                </c:pt>
                <c:pt idx="33">
                  <c:v>3154.3503012968272</c:v>
                </c:pt>
                <c:pt idx="34">
                  <c:v>3075.1399712627313</c:v>
                </c:pt>
                <c:pt idx="35">
                  <c:v>2982.4016605057013</c:v>
                </c:pt>
                <c:pt idx="36">
                  <c:v>2747.5994620704228</c:v>
                </c:pt>
                <c:pt idx="37">
                  <c:v>2796.9635580546851</c:v>
                </c:pt>
                <c:pt idx="38">
                  <c:v>2672.4108480878758</c:v>
                </c:pt>
                <c:pt idx="39">
                  <c:v>2491.8549388217948</c:v>
                </c:pt>
                <c:pt idx="40">
                  <c:v>2342.6649163360476</c:v>
                </c:pt>
                <c:pt idx="41">
                  <c:v>2444.1547761208813</c:v>
                </c:pt>
                <c:pt idx="42">
                  <c:v>2672.5459699292514</c:v>
                </c:pt>
                <c:pt idx="43">
                  <c:v>2711.4505859410315</c:v>
                </c:pt>
                <c:pt idx="44">
                  <c:v>2565.4160190400185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52A-4CDA-A474-E8D0176A2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839680"/>
        <c:axId val="128841216"/>
      </c:lineChart>
      <c:lineChart>
        <c:grouping val="standard"/>
        <c:varyColors val="0"/>
        <c:ser>
          <c:idx val="0"/>
          <c:order val="1"/>
          <c:tx>
            <c:v>Real Per Capita Income</c:v>
          </c:tx>
          <c:marker>
            <c:symbol val="none"/>
          </c:marker>
          <c:val>
            <c:numRef>
              <c:f>'[2]Chart3 Data'!$I$6:$I$50</c:f>
              <c:numCache>
                <c:formatCode>General</c:formatCode>
                <c:ptCount val="45"/>
                <c:pt idx="0">
                  <c:v>25184.949155525472</c:v>
                </c:pt>
                <c:pt idx="1">
                  <c:v>26562.304129781198</c:v>
                </c:pt>
                <c:pt idx="2">
                  <c:v>27370.648075551584</c:v>
                </c:pt>
                <c:pt idx="3">
                  <c:v>27517.874603124641</c:v>
                </c:pt>
                <c:pt idx="4">
                  <c:v>27383.703892590795</c:v>
                </c:pt>
                <c:pt idx="5">
                  <c:v>27138.593059976374</c:v>
                </c:pt>
                <c:pt idx="6">
                  <c:v>27740.616348093674</c:v>
                </c:pt>
                <c:pt idx="7">
                  <c:v>28356.785903554417</c:v>
                </c:pt>
                <c:pt idx="8">
                  <c:v>28866.069331131497</c:v>
                </c:pt>
                <c:pt idx="9">
                  <c:v>29857.80089070151</c:v>
                </c:pt>
                <c:pt idx="10">
                  <c:v>30207.43510782384</c:v>
                </c:pt>
                <c:pt idx="11">
                  <c:v>31133.065957499475</c:v>
                </c:pt>
                <c:pt idx="12">
                  <c:v>32357.123160250467</c:v>
                </c:pt>
                <c:pt idx="13">
                  <c:v>33178.420855927274</c:v>
                </c:pt>
                <c:pt idx="14">
                  <c:v>33569.259270938441</c:v>
                </c:pt>
                <c:pt idx="15">
                  <c:v>34483.405885260428</c:v>
                </c:pt>
                <c:pt idx="16">
                  <c:v>34618.805609142713</c:v>
                </c:pt>
                <c:pt idx="17">
                  <c:v>34984.535396534047</c:v>
                </c:pt>
                <c:pt idx="18">
                  <c:v>35525.078244198376</c:v>
                </c:pt>
                <c:pt idx="19">
                  <c:v>36892.259634440845</c:v>
                </c:pt>
                <c:pt idx="20">
                  <c:v>38237.315077426581</c:v>
                </c:pt>
                <c:pt idx="21">
                  <c:v>40740.749149236355</c:v>
                </c:pt>
                <c:pt idx="22">
                  <c:v>42130.594114248481</c:v>
                </c:pt>
                <c:pt idx="23">
                  <c:v>43541.89342143391</c:v>
                </c:pt>
                <c:pt idx="24">
                  <c:v>43169.360572213031</c:v>
                </c:pt>
                <c:pt idx="25">
                  <c:v>42812.905183817718</c:v>
                </c:pt>
                <c:pt idx="26">
                  <c:v>43304.624066946482</c:v>
                </c:pt>
                <c:pt idx="27">
                  <c:v>44683.600824794143</c:v>
                </c:pt>
                <c:pt idx="28">
                  <c:v>44390.718499595627</c:v>
                </c:pt>
                <c:pt idx="29">
                  <c:v>46005.193214052109</c:v>
                </c:pt>
                <c:pt idx="30">
                  <c:v>47924.750068517315</c:v>
                </c:pt>
                <c:pt idx="31">
                  <c:v>48759.202449957236</c:v>
                </c:pt>
                <c:pt idx="32">
                  <c:v>45802.014274454967</c:v>
                </c:pt>
                <c:pt idx="33">
                  <c:v>45955.624598085662</c:v>
                </c:pt>
                <c:pt idx="34">
                  <c:v>47105.305329273186</c:v>
                </c:pt>
                <c:pt idx="35">
                  <c:v>49143.232178517588</c:v>
                </c:pt>
                <c:pt idx="36">
                  <c:v>48728.530107925442</c:v>
                </c:pt>
                <c:pt idx="37">
                  <c:v>50731.480684294154</c:v>
                </c:pt>
                <c:pt idx="38">
                  <c:v>52415</c:v>
                </c:pt>
                <c:pt idx="39">
                  <c:v>53790.813792854315</c:v>
                </c:pt>
                <c:pt idx="40">
                  <c:v>55280.289906627033</c:v>
                </c:pt>
                <c:pt idx="41">
                  <c:v>56917.263225335773</c:v>
                </c:pt>
                <c:pt idx="42">
                  <c:v>59325.46167376895</c:v>
                </c:pt>
                <c:pt idx="43">
                  <c:v>62494.478798849494</c:v>
                </c:pt>
                <c:pt idx="44">
                  <c:v>65506.610428355074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2A-4CDA-A474-E8D0176A2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15392"/>
        <c:axId val="128842752"/>
      </c:lineChart>
      <c:catAx>
        <c:axId val="12883968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solidFill>
                  <a:schemeClr val="tx1"/>
                </a:solidFill>
                <a:latin typeface="Arial" pitchFamily="34" charset="0"/>
              </a:defRPr>
            </a:pPr>
            <a:endParaRPr lang="en-US"/>
          </a:p>
        </c:txPr>
        <c:crossAx val="128841216"/>
        <c:crosses val="autoZero"/>
        <c:auto val="1"/>
        <c:lblAlgn val="ctr"/>
        <c:lblOffset val="100"/>
        <c:noMultiLvlLbl val="0"/>
      </c:catAx>
      <c:valAx>
        <c:axId val="128841216"/>
        <c:scaling>
          <c:orientation val="minMax"/>
          <c:min val="1000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rgbClr val="C00000"/>
                </a:solidFill>
              </a:defRPr>
            </a:pPr>
            <a:endParaRPr lang="en-US"/>
          </a:p>
        </c:txPr>
        <c:crossAx val="128839680"/>
        <c:crosses val="autoZero"/>
        <c:crossBetween val="between"/>
      </c:valAx>
      <c:valAx>
        <c:axId val="128842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4315392"/>
        <c:crosses val="autoZero"/>
        <c:crossBetween val="between"/>
      </c:valAx>
      <c:catAx>
        <c:axId val="64315392"/>
        <c:scaling>
          <c:orientation val="minMax"/>
        </c:scaling>
        <c:delete val="1"/>
        <c:axPos val="b"/>
        <c:majorTickMark val="out"/>
        <c:minorTickMark val="none"/>
        <c:tickLblPos val="none"/>
        <c:crossAx val="1288427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31842293033656377"/>
          <c:y val="0.6579172576632446"/>
          <c:w val="0.55739843992766447"/>
          <c:h val="7.1859238461603456E-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baseline="0">
          <a:solidFill>
            <a:srgbClr val="2055AA"/>
          </a:solidFill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Reliance </a:t>
            </a:r>
          </a:p>
        </c:rich>
      </c:tx>
      <c:layout>
        <c:manualLayout>
          <c:xMode val="edge"/>
          <c:yMode val="edge"/>
          <c:x val="0.41184111547633623"/>
          <c:y val="3.62118022861645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81766579993844"/>
          <c:y val="0.18105901143082184"/>
          <c:w val="0.69240787539459592"/>
          <c:h val="0.5961019760953174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'Table 12'!$B$51</c:f>
              <c:strCache>
                <c:ptCount val="1"/>
                <c:pt idx="0">
                  <c:v>General Sales Taxes</c:v>
                </c:pt>
              </c:strCache>
            </c:strRef>
          </c:tx>
          <c:invertIfNegative val="0"/>
          <c:cat>
            <c:strRef>
              <c:f>'Table 12'!$C$50:$G$50</c:f>
              <c:strCache>
                <c:ptCount val="5"/>
                <c:pt idx="0">
                  <c:v>U.S. Average</c:v>
                </c:pt>
                <c:pt idx="1">
                  <c:v>California</c:v>
                </c:pt>
                <c:pt idx="2">
                  <c:v>Idaho</c:v>
                </c:pt>
                <c:pt idx="3">
                  <c:v>Oregon</c:v>
                </c:pt>
                <c:pt idx="4">
                  <c:v>WASHINGTON</c:v>
                </c:pt>
              </c:strCache>
            </c:strRef>
          </c:cat>
          <c:val>
            <c:numRef>
              <c:f>'Table 12'!$C$51:$G$51</c:f>
              <c:numCache>
                <c:formatCode>0%</c:formatCode>
                <c:ptCount val="5"/>
                <c:pt idx="0">
                  <c:v>0.23</c:v>
                </c:pt>
                <c:pt idx="1">
                  <c:v>0.17</c:v>
                </c:pt>
                <c:pt idx="2">
                  <c:v>0.28999999999999998</c:v>
                </c:pt>
                <c:pt idx="3">
                  <c:v>0</c:v>
                </c:pt>
                <c:pt idx="4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6-4D10-8CD4-7B8C90167250}"/>
            </c:ext>
          </c:extLst>
        </c:ser>
        <c:ser>
          <c:idx val="1"/>
          <c:order val="1"/>
          <c:tx>
            <c:strRef>
              <c:f>'Table 12'!$B$52</c:f>
              <c:strCache>
                <c:ptCount val="1"/>
                <c:pt idx="0">
                  <c:v>Selective Sales Taxes</c:v>
                </c:pt>
              </c:strCache>
            </c:strRef>
          </c:tx>
          <c:invertIfNegative val="0"/>
          <c:cat>
            <c:strRef>
              <c:f>'Table 12'!$C$50:$G$50</c:f>
              <c:strCache>
                <c:ptCount val="5"/>
                <c:pt idx="0">
                  <c:v>U.S. Average</c:v>
                </c:pt>
                <c:pt idx="1">
                  <c:v>California</c:v>
                </c:pt>
                <c:pt idx="2">
                  <c:v>Idaho</c:v>
                </c:pt>
                <c:pt idx="3">
                  <c:v>Oregon</c:v>
                </c:pt>
                <c:pt idx="4">
                  <c:v>WASHINGTON</c:v>
                </c:pt>
              </c:strCache>
            </c:strRef>
          </c:cat>
          <c:val>
            <c:numRef>
              <c:f>'Table 12'!$C$52:$G$52</c:f>
              <c:numCache>
                <c:formatCode>0%</c:formatCode>
                <c:ptCount val="5"/>
                <c:pt idx="0">
                  <c:v>0.12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0.11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6-4D10-8CD4-7B8C90167250}"/>
            </c:ext>
          </c:extLst>
        </c:ser>
        <c:ser>
          <c:idx val="2"/>
          <c:order val="2"/>
          <c:tx>
            <c:strRef>
              <c:f>'Table 12'!$B$53</c:f>
              <c:strCache>
                <c:ptCount val="1"/>
                <c:pt idx="0">
                  <c:v>Property</c:v>
                </c:pt>
              </c:strCache>
            </c:strRef>
          </c:tx>
          <c:invertIfNegative val="0"/>
          <c:cat>
            <c:strRef>
              <c:f>'Table 12'!$C$50:$G$50</c:f>
              <c:strCache>
                <c:ptCount val="5"/>
                <c:pt idx="0">
                  <c:v>U.S. Average</c:v>
                </c:pt>
                <c:pt idx="1">
                  <c:v>California</c:v>
                </c:pt>
                <c:pt idx="2">
                  <c:v>Idaho</c:v>
                </c:pt>
                <c:pt idx="3">
                  <c:v>Oregon</c:v>
                </c:pt>
                <c:pt idx="4">
                  <c:v>WASHINGTON</c:v>
                </c:pt>
              </c:strCache>
            </c:strRef>
          </c:cat>
          <c:val>
            <c:numRef>
              <c:f>'Table 12'!$C$53:$G$53</c:f>
              <c:numCache>
                <c:formatCode>0%</c:formatCode>
                <c:ptCount val="5"/>
                <c:pt idx="0">
                  <c:v>0.31</c:v>
                </c:pt>
                <c:pt idx="1">
                  <c:v>0.23</c:v>
                </c:pt>
                <c:pt idx="2">
                  <c:v>0.24</c:v>
                </c:pt>
                <c:pt idx="3">
                  <c:v>0.28000000000000003</c:v>
                </c:pt>
                <c:pt idx="4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6-4D10-8CD4-7B8C90167250}"/>
            </c:ext>
          </c:extLst>
        </c:ser>
        <c:ser>
          <c:idx val="3"/>
          <c:order val="3"/>
          <c:tx>
            <c:strRef>
              <c:f>'Table 12'!$B$54</c:f>
              <c:strCache>
                <c:ptCount val="1"/>
                <c:pt idx="0">
                  <c:v>Income</c:v>
                </c:pt>
              </c:strCache>
            </c:strRef>
          </c:tx>
          <c:invertIfNegative val="0"/>
          <c:cat>
            <c:strRef>
              <c:f>'Table 12'!$C$50:$G$50</c:f>
              <c:strCache>
                <c:ptCount val="5"/>
                <c:pt idx="0">
                  <c:v>U.S. Average</c:v>
                </c:pt>
                <c:pt idx="1">
                  <c:v>California</c:v>
                </c:pt>
                <c:pt idx="2">
                  <c:v>Idaho</c:v>
                </c:pt>
                <c:pt idx="3">
                  <c:v>Oregon</c:v>
                </c:pt>
                <c:pt idx="4">
                  <c:v>WASHINGTON</c:v>
                </c:pt>
              </c:strCache>
            </c:strRef>
          </c:cat>
          <c:val>
            <c:numRef>
              <c:f>'Table 12'!$C$54:$G$54</c:f>
              <c:numCache>
                <c:formatCode>0%</c:formatCode>
                <c:ptCount val="5"/>
                <c:pt idx="0">
                  <c:v>0.24</c:v>
                </c:pt>
                <c:pt idx="1">
                  <c:v>0.48</c:v>
                </c:pt>
                <c:pt idx="2">
                  <c:v>0.32</c:v>
                </c:pt>
                <c:pt idx="3">
                  <c:v>0.46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66-4D10-8CD4-7B8C90167250}"/>
            </c:ext>
          </c:extLst>
        </c:ser>
        <c:ser>
          <c:idx val="4"/>
          <c:order val="4"/>
          <c:tx>
            <c:strRef>
              <c:f>'Table 12'!$B$55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'Table 12'!$C$50:$G$50</c:f>
              <c:strCache>
                <c:ptCount val="5"/>
                <c:pt idx="0">
                  <c:v>U.S. Average</c:v>
                </c:pt>
                <c:pt idx="1">
                  <c:v>California</c:v>
                </c:pt>
                <c:pt idx="2">
                  <c:v>Idaho</c:v>
                </c:pt>
                <c:pt idx="3">
                  <c:v>Oregon</c:v>
                </c:pt>
                <c:pt idx="4">
                  <c:v>WASHINGTON</c:v>
                </c:pt>
              </c:strCache>
            </c:strRef>
          </c:cat>
          <c:val>
            <c:numRef>
              <c:f>'Table 12'!$C$55:$G$55</c:f>
              <c:numCache>
                <c:formatCode>0%</c:formatCode>
                <c:ptCount val="5"/>
                <c:pt idx="0">
                  <c:v>0.10000000000000009</c:v>
                </c:pt>
                <c:pt idx="1">
                  <c:v>5.0000000000000044E-2</c:v>
                </c:pt>
                <c:pt idx="2">
                  <c:v>7.0000000000000062E-2</c:v>
                </c:pt>
                <c:pt idx="3">
                  <c:v>0.14999999999999991</c:v>
                </c:pt>
                <c:pt idx="4">
                  <c:v>0.1100000000000001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66-4D10-8CD4-7B8C90167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39904"/>
        <c:axId val="66974464"/>
      </c:barChart>
      <c:catAx>
        <c:axId val="66939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7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974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399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40813897101377"/>
          <c:y val="0.90346386827062342"/>
          <c:w val="0.81946416888456408"/>
          <c:h val="7.82516423513351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'Table 17'!$A$7:$A$56</c:f>
              <c:strCache>
                <c:ptCount val="50"/>
                <c:pt idx="0">
                  <c:v>Vermont</c:v>
                </c:pt>
                <c:pt idx="1">
                  <c:v>Hawaii</c:v>
                </c:pt>
                <c:pt idx="2">
                  <c:v>Maine</c:v>
                </c:pt>
                <c:pt idx="3">
                  <c:v>Connecticut</c:v>
                </c:pt>
                <c:pt idx="4">
                  <c:v>New Jersey</c:v>
                </c:pt>
                <c:pt idx="5">
                  <c:v>California</c:v>
                </c:pt>
                <c:pt idx="6">
                  <c:v>New York</c:v>
                </c:pt>
                <c:pt idx="7">
                  <c:v>Rhode Island</c:v>
                </c:pt>
                <c:pt idx="8">
                  <c:v>Mississippi</c:v>
                </c:pt>
                <c:pt idx="9">
                  <c:v>Minnesota</c:v>
                </c:pt>
                <c:pt idx="10">
                  <c:v>Oregon</c:v>
                </c:pt>
                <c:pt idx="11">
                  <c:v>New Mexico</c:v>
                </c:pt>
                <c:pt idx="12">
                  <c:v>West Virginia</c:v>
                </c:pt>
                <c:pt idx="13">
                  <c:v>Illinois</c:v>
                </c:pt>
                <c:pt idx="14">
                  <c:v>Arkansas</c:v>
                </c:pt>
                <c:pt idx="15">
                  <c:v>Maryland</c:v>
                </c:pt>
                <c:pt idx="16">
                  <c:v>Montana</c:v>
                </c:pt>
                <c:pt idx="17">
                  <c:v>Pennsylvania</c:v>
                </c:pt>
                <c:pt idx="18">
                  <c:v>Idaho</c:v>
                </c:pt>
                <c:pt idx="19">
                  <c:v>North Dakota</c:v>
                </c:pt>
                <c:pt idx="20">
                  <c:v>Kansas</c:v>
                </c:pt>
                <c:pt idx="21">
                  <c:v>Wisconsin</c:v>
                </c:pt>
                <c:pt idx="22">
                  <c:v>Indiana</c:v>
                </c:pt>
                <c:pt idx="23">
                  <c:v>Kentucky</c:v>
                </c:pt>
                <c:pt idx="24">
                  <c:v>Massachusetts</c:v>
                </c:pt>
                <c:pt idx="25">
                  <c:v>Iowa</c:v>
                </c:pt>
                <c:pt idx="26">
                  <c:v>Virginia</c:v>
                </c:pt>
                <c:pt idx="27">
                  <c:v>Louisiana</c:v>
                </c:pt>
                <c:pt idx="28">
                  <c:v>Michigan</c:v>
                </c:pt>
                <c:pt idx="29">
                  <c:v>Colorado</c:v>
                </c:pt>
                <c:pt idx="30">
                  <c:v>Oklahoma</c:v>
                </c:pt>
                <c:pt idx="31">
                  <c:v>Nebraska</c:v>
                </c:pt>
                <c:pt idx="32">
                  <c:v>South Carolina</c:v>
                </c:pt>
                <c:pt idx="33">
                  <c:v>Utah</c:v>
                </c:pt>
                <c:pt idx="34">
                  <c:v>Nevada</c:v>
                </c:pt>
                <c:pt idx="35">
                  <c:v>Alabama</c:v>
                </c:pt>
                <c:pt idx="36">
                  <c:v>Ohio</c:v>
                </c:pt>
                <c:pt idx="37">
                  <c:v>Arizona</c:v>
                </c:pt>
                <c:pt idx="38">
                  <c:v>Delaware</c:v>
                </c:pt>
                <c:pt idx="39">
                  <c:v>North Carolina</c:v>
                </c:pt>
                <c:pt idx="40">
                  <c:v>Missouri</c:v>
                </c:pt>
                <c:pt idx="41">
                  <c:v>New Hampshire</c:v>
                </c:pt>
                <c:pt idx="42">
                  <c:v>Florida</c:v>
                </c:pt>
                <c:pt idx="43">
                  <c:v>WASHINGTON</c:v>
                </c:pt>
                <c:pt idx="44">
                  <c:v>Wyoming</c:v>
                </c:pt>
                <c:pt idx="45">
                  <c:v>Texas</c:v>
                </c:pt>
                <c:pt idx="46">
                  <c:v>Georgia</c:v>
                </c:pt>
                <c:pt idx="47">
                  <c:v>Tennessee</c:v>
                </c:pt>
                <c:pt idx="48">
                  <c:v>South Dakota</c:v>
                </c:pt>
                <c:pt idx="49">
                  <c:v>Alaska</c:v>
                </c:pt>
              </c:strCache>
            </c:strRef>
          </c:cat>
          <c:val>
            <c:numRef>
              <c:f>'Table 17'!$F$7:$F$56</c:f>
              <c:numCache>
                <c:formatCode>0.0%</c:formatCode>
                <c:ptCount val="50"/>
                <c:pt idx="0">
                  <c:v>0.14129193404272603</c:v>
                </c:pt>
                <c:pt idx="1">
                  <c:v>0.13265407397252504</c:v>
                </c:pt>
                <c:pt idx="2">
                  <c:v>0.12973228503736914</c:v>
                </c:pt>
                <c:pt idx="3">
                  <c:v>0.12380834214702655</c:v>
                </c:pt>
                <c:pt idx="4">
                  <c:v>0.12213651517971631</c:v>
                </c:pt>
                <c:pt idx="5">
                  <c:v>0.11756449520781577</c:v>
                </c:pt>
                <c:pt idx="6">
                  <c:v>0.11611041672067027</c:v>
                </c:pt>
                <c:pt idx="7">
                  <c:v>0.1146856135442887</c:v>
                </c:pt>
                <c:pt idx="8">
                  <c:v>0.11273948280922017</c:v>
                </c:pt>
                <c:pt idx="9">
                  <c:v>0.11224478683908626</c:v>
                </c:pt>
                <c:pt idx="10">
                  <c:v>0.10960119639889175</c:v>
                </c:pt>
                <c:pt idx="11">
                  <c:v>0.10907425237343742</c:v>
                </c:pt>
                <c:pt idx="12">
                  <c:v>0.10894382527518354</c:v>
                </c:pt>
                <c:pt idx="13">
                  <c:v>0.10833575816368912</c:v>
                </c:pt>
                <c:pt idx="14">
                  <c:v>0.10822798773958767</c:v>
                </c:pt>
                <c:pt idx="15">
                  <c:v>0.10816453190078702</c:v>
                </c:pt>
                <c:pt idx="16">
                  <c:v>0.10624851545340076</c:v>
                </c:pt>
                <c:pt idx="17">
                  <c:v>0.10469194217695782</c:v>
                </c:pt>
                <c:pt idx="18">
                  <c:v>9.8953323422654185E-2</c:v>
                </c:pt>
                <c:pt idx="19">
                  <c:v>9.8555366447686976E-2</c:v>
                </c:pt>
                <c:pt idx="20">
                  <c:v>9.8261124484162216E-2</c:v>
                </c:pt>
                <c:pt idx="21">
                  <c:v>9.7586649136228373E-2</c:v>
                </c:pt>
                <c:pt idx="22">
                  <c:v>9.6660261110645088E-2</c:v>
                </c:pt>
                <c:pt idx="23">
                  <c:v>9.6298716556223574E-2</c:v>
                </c:pt>
                <c:pt idx="24">
                  <c:v>9.6198461105679423E-2</c:v>
                </c:pt>
                <c:pt idx="25">
                  <c:v>9.5036330453704493E-2</c:v>
                </c:pt>
                <c:pt idx="26">
                  <c:v>9.4794315891446462E-2</c:v>
                </c:pt>
                <c:pt idx="27">
                  <c:v>9.4745483427128185E-2</c:v>
                </c:pt>
                <c:pt idx="28">
                  <c:v>9.4282589233260744E-2</c:v>
                </c:pt>
                <c:pt idx="29">
                  <c:v>9.3595309701261675E-2</c:v>
                </c:pt>
                <c:pt idx="30">
                  <c:v>9.2993819575431708E-2</c:v>
                </c:pt>
                <c:pt idx="31">
                  <c:v>9.2213874413275679E-2</c:v>
                </c:pt>
                <c:pt idx="32">
                  <c:v>9.1867720422539156E-2</c:v>
                </c:pt>
                <c:pt idx="33">
                  <c:v>9.1764003144900255E-2</c:v>
                </c:pt>
                <c:pt idx="34">
                  <c:v>9.1283477855689785E-2</c:v>
                </c:pt>
                <c:pt idx="35">
                  <c:v>9.1003473570538743E-2</c:v>
                </c:pt>
                <c:pt idx="36">
                  <c:v>9.0809894904351388E-2</c:v>
                </c:pt>
                <c:pt idx="37">
                  <c:v>8.7232138721443114E-2</c:v>
                </c:pt>
                <c:pt idx="38">
                  <c:v>8.6954149385879809E-2</c:v>
                </c:pt>
                <c:pt idx="39">
                  <c:v>8.5932440675659777E-2</c:v>
                </c:pt>
                <c:pt idx="40">
                  <c:v>8.5340530538361714E-2</c:v>
                </c:pt>
                <c:pt idx="41">
                  <c:v>8.4709107410141621E-2</c:v>
                </c:pt>
                <c:pt idx="42">
                  <c:v>8.3874210289501316E-2</c:v>
                </c:pt>
                <c:pt idx="43">
                  <c:v>8.2984541101978268E-2</c:v>
                </c:pt>
                <c:pt idx="44">
                  <c:v>8.2226063721012668E-2</c:v>
                </c:pt>
                <c:pt idx="45">
                  <c:v>7.9881658255569435E-2</c:v>
                </c:pt>
                <c:pt idx="46">
                  <c:v>7.7412337642997528E-2</c:v>
                </c:pt>
                <c:pt idx="47">
                  <c:v>7.6064982523119259E-2</c:v>
                </c:pt>
                <c:pt idx="48">
                  <c:v>7.4275402445386551E-2</c:v>
                </c:pt>
                <c:pt idx="49">
                  <c:v>5.9994576826663287E-2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8-4B60-B8C4-C5431ACB0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17472"/>
        <c:axId val="82619776"/>
      </c:barChart>
      <c:catAx>
        <c:axId val="82617472"/>
        <c:scaling>
          <c:orientation val="maxMin"/>
        </c:scaling>
        <c:delete val="0"/>
        <c:axPos val="l"/>
        <c:numFmt formatCode="&quot;$&quot;#,##0.00_);\(&quot;$&quot;#,##0.00\)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82619776"/>
        <c:crosses val="autoZero"/>
        <c:auto val="1"/>
        <c:lblAlgn val="ctr"/>
        <c:lblOffset val="100"/>
        <c:noMultiLvlLbl val="0"/>
      </c:catAx>
      <c:valAx>
        <c:axId val="82619776"/>
        <c:scaling>
          <c:orientation val="minMax"/>
        </c:scaling>
        <c:delete val="0"/>
        <c:axPos val="t"/>
        <c:majorGridlines/>
        <c:numFmt formatCode="0%" sourceLinked="0"/>
        <c:majorTickMark val="cross"/>
        <c:minorTickMark val="none"/>
        <c:tickLblPos val="high"/>
        <c:crossAx val="82617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9051</xdr:colOff>
      <xdr:row>4</xdr:row>
      <xdr:rowOff>95124</xdr:rowOff>
    </xdr:from>
    <xdr:to>
      <xdr:col>7</xdr:col>
      <xdr:colOff>579420</xdr:colOff>
      <xdr:row>54</xdr:row>
      <xdr:rowOff>58910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90534</xdr:rowOff>
    </xdr:from>
    <xdr:to>
      <xdr:col>11</xdr:col>
      <xdr:colOff>144855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565150</xdr:colOff>
      <xdr:row>19</xdr:row>
      <xdr:rowOff>17164</xdr:rowOff>
    </xdr:from>
    <xdr:to>
      <xdr:col>10</xdr:col>
      <xdr:colOff>429977</xdr:colOff>
      <xdr:row>20</xdr:row>
      <xdr:rowOff>127221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4832350" y="2874664"/>
          <a:ext cx="2303227" cy="2688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latin typeface="Arial" pitchFamily="34" charset="0"/>
              <a:cs typeface="Arial" pitchFamily="34" charset="0"/>
            </a:rPr>
            <a:t>Census data for</a:t>
          </a:r>
          <a:r>
            <a:rPr lang="en-US" sz="800" baseline="0">
              <a:latin typeface="Arial" pitchFamily="34" charset="0"/>
              <a:cs typeface="Arial" pitchFamily="34" charset="0"/>
            </a:rPr>
            <a:t> 2001 and 2003 not included.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144855</xdr:colOff>
      <xdr:row>4</xdr:row>
      <xdr:rowOff>63373</xdr:rowOff>
    </xdr:from>
    <xdr:to>
      <xdr:col>11</xdr:col>
      <xdr:colOff>199176</xdr:colOff>
      <xdr:row>25</xdr:row>
      <xdr:rowOff>72428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603250</xdr:colOff>
      <xdr:row>21</xdr:row>
      <xdr:rowOff>0</xdr:rowOff>
    </xdr:from>
    <xdr:to>
      <xdr:col>10</xdr:col>
      <xdr:colOff>2389</xdr:colOff>
      <xdr:row>22</xdr:row>
      <xdr:rowOff>63374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3651250" y="3175000"/>
          <a:ext cx="2447139" cy="222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latin typeface="Arial" pitchFamily="34" charset="0"/>
              <a:cs typeface="Arial" pitchFamily="34" charset="0"/>
            </a:rPr>
            <a:t>Census data for</a:t>
          </a:r>
          <a:r>
            <a:rPr lang="en-US" sz="800" baseline="0">
              <a:latin typeface="Arial" pitchFamily="34" charset="0"/>
              <a:cs typeface="Arial" pitchFamily="34" charset="0"/>
            </a:rPr>
            <a:t> 2001 and 2003 not included.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81481</xdr:rowOff>
    </xdr:from>
    <xdr:to>
      <xdr:col>7</xdr:col>
      <xdr:colOff>751438</xdr:colOff>
      <xdr:row>37</xdr:row>
      <xdr:rowOff>72427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45265</xdr:colOff>
      <xdr:row>4</xdr:row>
      <xdr:rowOff>27159</xdr:rowOff>
    </xdr:from>
    <xdr:to>
      <xdr:col>7</xdr:col>
      <xdr:colOff>615634</xdr:colOff>
      <xdr:row>53</xdr:row>
      <xdr:rowOff>72429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371142</xdr:colOff>
      <xdr:row>49</xdr:row>
      <xdr:rowOff>129974</xdr:rowOff>
    </xdr:from>
    <xdr:to>
      <xdr:col>7</xdr:col>
      <xdr:colOff>479784</xdr:colOff>
      <xdr:row>51</xdr:row>
      <xdr:rowOff>52429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2809542" y="8222414"/>
          <a:ext cx="1937442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Percent</a:t>
          </a:r>
          <a:r>
            <a:rPr lang="en-US" sz="1100" baseline="0"/>
            <a:t> of Gross Domestic Product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Rpt_Study\Comparative_State_Local\Comparative_State_Local\Comparative%20State%20and%20Local%20Taxes%202021\Table%206%20Raw%20Data.xlsx" TargetMode="External"/><Relationship Id="rId1" Type="http://schemas.openxmlformats.org/officeDocument/2006/relationships/externalLinkPath" Target="Table%206%20Raw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Rpt_Study\Comparative_State_Local\Comparative_State_Local\Comparative%20State%20and%20Local%20Taxes%202021\Chart3_Macro.xlsm" TargetMode="External"/><Relationship Id="rId1" Type="http://schemas.openxmlformats.org/officeDocument/2006/relationships/externalLinkPath" Target="Chart3_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6 "/>
    </sheetNames>
    <sheetDataSet>
      <sheetData sheetId="0">
        <row r="7">
          <cell r="A7">
            <v>2021</v>
          </cell>
          <cell r="B7">
            <v>98.666474847229978</v>
          </cell>
          <cell r="C7">
            <v>103.4634396045786</v>
          </cell>
        </row>
        <row r="8">
          <cell r="A8">
            <v>2020</v>
          </cell>
          <cell r="B8">
            <v>98.099576697247485</v>
          </cell>
          <cell r="C8">
            <v>100.00922458503072</v>
          </cell>
        </row>
        <row r="9">
          <cell r="A9">
            <v>2019</v>
          </cell>
          <cell r="B9">
            <v>100.96679164197718</v>
          </cell>
          <cell r="C9">
            <v>104.83323904286181</v>
          </cell>
        </row>
        <row r="10">
          <cell r="A10">
            <v>2018</v>
          </cell>
          <cell r="B10">
            <v>102.8086115647307</v>
          </cell>
          <cell r="C10">
            <v>103.60683548980934</v>
          </cell>
        </row>
        <row r="11">
          <cell r="A11">
            <v>2017</v>
          </cell>
          <cell r="B11">
            <v>99.819448003451555</v>
          </cell>
          <cell r="C11">
            <v>101.29356457708356</v>
          </cell>
        </row>
        <row r="12">
          <cell r="A12">
            <v>2016</v>
          </cell>
          <cell r="B12">
            <v>97.93</v>
          </cell>
          <cell r="C12">
            <v>100.3</v>
          </cell>
        </row>
        <row r="13">
          <cell r="A13">
            <v>2015</v>
          </cell>
          <cell r="B13">
            <v>96.26</v>
          </cell>
          <cell r="C13">
            <v>103.49</v>
          </cell>
        </row>
        <row r="14">
          <cell r="A14">
            <v>2014</v>
          </cell>
          <cell r="B14">
            <v>97.39</v>
          </cell>
          <cell r="C14">
            <v>104.9</v>
          </cell>
        </row>
        <row r="15">
          <cell r="A15">
            <v>2013</v>
          </cell>
          <cell r="B15">
            <v>94.98</v>
          </cell>
          <cell r="C15">
            <v>104.08</v>
          </cell>
        </row>
        <row r="16">
          <cell r="A16">
            <v>2012</v>
          </cell>
          <cell r="B16">
            <v>97.36</v>
          </cell>
          <cell r="C16">
            <v>105.16</v>
          </cell>
        </row>
        <row r="17">
          <cell r="A17">
            <v>2011</v>
          </cell>
          <cell r="B17">
            <v>100.87</v>
          </cell>
          <cell r="C17">
            <v>106.98</v>
          </cell>
        </row>
        <row r="18">
          <cell r="A18">
            <v>2010</v>
          </cell>
          <cell r="B18">
            <v>97.4</v>
          </cell>
          <cell r="C18">
            <v>105.03</v>
          </cell>
        </row>
        <row r="19">
          <cell r="A19">
            <v>2009</v>
          </cell>
          <cell r="B19">
            <v>93.88</v>
          </cell>
          <cell r="C19">
            <v>103.58</v>
          </cell>
        </row>
        <row r="20">
          <cell r="A20">
            <v>2008</v>
          </cell>
          <cell r="B20">
            <v>103.93</v>
          </cell>
          <cell r="C20">
            <v>113.15</v>
          </cell>
        </row>
        <row r="21">
          <cell r="A21">
            <v>2007</v>
          </cell>
          <cell r="B21">
            <v>108.75</v>
          </cell>
          <cell r="C21">
            <v>112.24</v>
          </cell>
        </row>
        <row r="22">
          <cell r="A22">
            <v>2006</v>
          </cell>
          <cell r="B22">
            <v>108.01</v>
          </cell>
          <cell r="C22">
            <v>112.59</v>
          </cell>
        </row>
        <row r="23">
          <cell r="A23">
            <v>2005</v>
          </cell>
          <cell r="B23">
            <v>102.38</v>
          </cell>
          <cell r="C23">
            <v>108.61</v>
          </cell>
        </row>
        <row r="24">
          <cell r="A24">
            <v>2004</v>
          </cell>
          <cell r="B24">
            <v>106.27</v>
          </cell>
          <cell r="C24">
            <v>110.33</v>
          </cell>
        </row>
        <row r="25">
          <cell r="A25">
            <v>2003</v>
          </cell>
          <cell r="B25"/>
          <cell r="C25"/>
        </row>
        <row r="26">
          <cell r="A26">
            <v>2002</v>
          </cell>
          <cell r="B26">
            <v>100.9</v>
          </cell>
          <cell r="C26">
            <v>103.98</v>
          </cell>
        </row>
        <row r="27">
          <cell r="A27">
            <v>2001</v>
          </cell>
          <cell r="B27"/>
          <cell r="C27"/>
        </row>
        <row r="28">
          <cell r="A28">
            <v>2000</v>
          </cell>
          <cell r="B28">
            <v>107.53</v>
          </cell>
          <cell r="C28">
            <v>112.28</v>
          </cell>
        </row>
        <row r="29">
          <cell r="A29">
            <v>1999</v>
          </cell>
          <cell r="B29">
            <v>111.25</v>
          </cell>
          <cell r="C29">
            <v>110.48</v>
          </cell>
        </row>
        <row r="30">
          <cell r="A30">
            <v>1998</v>
          </cell>
          <cell r="B30">
            <v>115</v>
          </cell>
          <cell r="C30">
            <v>111.7</v>
          </cell>
        </row>
        <row r="31">
          <cell r="A31">
            <v>1997</v>
          </cell>
          <cell r="B31">
            <v>117.49</v>
          </cell>
          <cell r="C31">
            <v>111.43</v>
          </cell>
        </row>
        <row r="32">
          <cell r="A32">
            <v>1996</v>
          </cell>
          <cell r="B32">
            <v>119.79</v>
          </cell>
          <cell r="C32">
            <v>112.99</v>
          </cell>
        </row>
        <row r="33">
          <cell r="A33">
            <v>1995</v>
          </cell>
          <cell r="B33">
            <v>123</v>
          </cell>
          <cell r="C33">
            <v>116.94</v>
          </cell>
        </row>
        <row r="34">
          <cell r="A34">
            <v>1994</v>
          </cell>
          <cell r="B34">
            <v>121.24</v>
          </cell>
          <cell r="C34">
            <v>116.71</v>
          </cell>
        </row>
        <row r="35">
          <cell r="A35">
            <v>1993</v>
          </cell>
          <cell r="B35">
            <v>117.95</v>
          </cell>
          <cell r="C35">
            <v>115.62</v>
          </cell>
        </row>
        <row r="36">
          <cell r="A36">
            <v>1992</v>
          </cell>
          <cell r="B36">
            <v>122.17</v>
          </cell>
          <cell r="C36">
            <v>115.38</v>
          </cell>
        </row>
        <row r="37">
          <cell r="A37">
            <v>1991</v>
          </cell>
          <cell r="B37">
            <v>121.75</v>
          </cell>
          <cell r="C37">
            <v>112.67</v>
          </cell>
        </row>
        <row r="38">
          <cell r="A38">
            <v>1990</v>
          </cell>
          <cell r="B38">
            <v>122.98</v>
          </cell>
          <cell r="C38">
            <v>114.84</v>
          </cell>
        </row>
        <row r="39">
          <cell r="A39">
            <v>1989</v>
          </cell>
          <cell r="B39">
            <v>118.76</v>
          </cell>
          <cell r="C39">
            <v>115.63</v>
          </cell>
        </row>
        <row r="40">
          <cell r="A40">
            <v>1988</v>
          </cell>
          <cell r="B40">
            <v>117.04</v>
          </cell>
          <cell r="C40">
            <v>115.62</v>
          </cell>
        </row>
        <row r="41">
          <cell r="A41">
            <v>1987</v>
          </cell>
          <cell r="B41">
            <v>114.99</v>
          </cell>
          <cell r="C41">
            <v>114.79</v>
          </cell>
        </row>
        <row r="42">
          <cell r="A42">
            <v>1986</v>
          </cell>
          <cell r="B42">
            <v>113.89</v>
          </cell>
          <cell r="C42">
            <v>112.36</v>
          </cell>
        </row>
        <row r="43">
          <cell r="A43">
            <v>1985</v>
          </cell>
          <cell r="B43">
            <v>108.47</v>
          </cell>
          <cell r="C43">
            <v>112.79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"/>
      <sheetName val="Chart3 Data"/>
      <sheetName val="C3Tableau"/>
      <sheetName val="Deflators"/>
      <sheetName val="FRED Deflator"/>
      <sheetName val="FRED WAPCPI"/>
    </sheetNames>
    <sheetDataSet>
      <sheetData sheetId="0"/>
      <sheetData sheetId="1">
        <row r="6">
          <cell r="A6">
            <v>2021</v>
          </cell>
          <cell r="D6">
            <v>5895.7768081151671</v>
          </cell>
          <cell r="I6">
            <v>25184.949155525472</v>
          </cell>
        </row>
        <row r="7">
          <cell r="A7">
            <v>2020</v>
          </cell>
          <cell r="D7">
            <v>5743.984308927551</v>
          </cell>
          <cell r="I7">
            <v>26562.304129781198</v>
          </cell>
        </row>
        <row r="8">
          <cell r="A8">
            <v>2019</v>
          </cell>
          <cell r="D8">
            <v>5651.922113110405</v>
          </cell>
          <cell r="I8">
            <v>27370.648075551584</v>
          </cell>
        </row>
        <row r="9">
          <cell r="A9">
            <v>2018</v>
          </cell>
          <cell r="D9">
            <v>5556.0251847520585</v>
          </cell>
          <cell r="I9">
            <v>27517.874603124641</v>
          </cell>
        </row>
        <row r="10">
          <cell r="A10">
            <v>2017</v>
          </cell>
          <cell r="D10">
            <v>5274.9154121003803</v>
          </cell>
          <cell r="I10">
            <v>27383.703892590795</v>
          </cell>
        </row>
        <row r="11">
          <cell r="A11">
            <v>2016</v>
          </cell>
          <cell r="D11">
            <v>5084.8853413374227</v>
          </cell>
          <cell r="I11">
            <v>27138.593059976374</v>
          </cell>
        </row>
        <row r="12">
          <cell r="A12">
            <v>2015</v>
          </cell>
          <cell r="D12">
            <v>4838.5216749344163</v>
          </cell>
          <cell r="I12">
            <v>27740.616348093674</v>
          </cell>
        </row>
        <row r="13">
          <cell r="A13">
            <v>2014</v>
          </cell>
          <cell r="D13">
            <v>4664.2496236555689</v>
          </cell>
          <cell r="I13">
            <v>28356.785903554417</v>
          </cell>
        </row>
        <row r="14">
          <cell r="A14">
            <v>2013</v>
          </cell>
          <cell r="D14">
            <v>4589.5213968857042</v>
          </cell>
          <cell r="I14">
            <v>28866.069331131497</v>
          </cell>
        </row>
        <row r="15">
          <cell r="A15">
            <v>2012</v>
          </cell>
          <cell r="D15">
            <v>4502.4957448357709</v>
          </cell>
          <cell r="I15">
            <v>29857.80089070151</v>
          </cell>
        </row>
        <row r="16">
          <cell r="A16">
            <v>2011</v>
          </cell>
          <cell r="D16">
            <v>4541.7778242181685</v>
          </cell>
          <cell r="I16">
            <v>30207.43510782384</v>
          </cell>
        </row>
        <row r="17">
          <cell r="A17">
            <v>2010</v>
          </cell>
          <cell r="D17">
            <v>4407.6533974899694</v>
          </cell>
          <cell r="I17">
            <v>31133.065957499475</v>
          </cell>
        </row>
        <row r="18">
          <cell r="A18">
            <v>2009</v>
          </cell>
          <cell r="D18">
            <v>4549.6110812082388</v>
          </cell>
          <cell r="I18">
            <v>32357.123160250467</v>
          </cell>
        </row>
        <row r="19">
          <cell r="A19">
            <v>2008</v>
          </cell>
          <cell r="D19">
            <v>4886.4465764989318</v>
          </cell>
          <cell r="I19">
            <v>33178.420855927274</v>
          </cell>
        </row>
        <row r="20">
          <cell r="A20">
            <v>2007</v>
          </cell>
          <cell r="D20">
            <v>4871.1279769588718</v>
          </cell>
          <cell r="I20">
            <v>33569.259270938441</v>
          </cell>
        </row>
        <row r="21">
          <cell r="A21">
            <v>2006</v>
          </cell>
          <cell r="D21">
            <v>4651.0506023555199</v>
          </cell>
          <cell r="I21">
            <v>34483.405885260428</v>
          </cell>
        </row>
        <row r="22">
          <cell r="A22">
            <v>2005</v>
          </cell>
          <cell r="D22">
            <v>4435.8209957397603</v>
          </cell>
          <cell r="I22">
            <v>34618.805609142713</v>
          </cell>
        </row>
        <row r="23">
          <cell r="A23">
            <v>2004</v>
          </cell>
          <cell r="D23">
            <v>4248.1971425043212</v>
          </cell>
          <cell r="I23">
            <v>34984.535396534047</v>
          </cell>
        </row>
        <row r="24">
          <cell r="A24">
            <v>2003</v>
          </cell>
          <cell r="D24"/>
          <cell r="I24">
            <v>35525.078244198376</v>
          </cell>
        </row>
        <row r="25">
          <cell r="A25">
            <v>2002</v>
          </cell>
          <cell r="D25">
            <v>4144.4314933224305</v>
          </cell>
          <cell r="I25">
            <v>36892.259634440845</v>
          </cell>
        </row>
        <row r="26">
          <cell r="A26">
            <v>2001</v>
          </cell>
          <cell r="D26"/>
          <cell r="I26">
            <v>38237.315077426581</v>
          </cell>
        </row>
        <row r="27">
          <cell r="A27">
            <v>2000</v>
          </cell>
          <cell r="D27">
            <v>4252.7548495087885</v>
          </cell>
          <cell r="I27">
            <v>40740.749149236355</v>
          </cell>
        </row>
        <row r="28">
          <cell r="A28">
            <v>1999</v>
          </cell>
          <cell r="D28">
            <v>4308.0332057316382</v>
          </cell>
          <cell r="I28">
            <v>42130.594114248481</v>
          </cell>
        </row>
        <row r="29">
          <cell r="A29">
            <v>1998</v>
          </cell>
          <cell r="D29">
            <v>4216.3309799141553</v>
          </cell>
          <cell r="I29">
            <v>43541.89342143391</v>
          </cell>
        </row>
        <row r="30">
          <cell r="A30">
            <v>1997</v>
          </cell>
          <cell r="D30">
            <v>4092.4944307497121</v>
          </cell>
          <cell r="I30">
            <v>43169.360572213031</v>
          </cell>
        </row>
        <row r="31">
          <cell r="A31">
            <v>1996</v>
          </cell>
          <cell r="D31">
            <v>3990.3202537928933</v>
          </cell>
          <cell r="I31">
            <v>42812.905183817718</v>
          </cell>
        </row>
        <row r="32">
          <cell r="A32">
            <v>1995</v>
          </cell>
          <cell r="D32">
            <v>3965.968793999557</v>
          </cell>
          <cell r="I32">
            <v>43304.624066946482</v>
          </cell>
        </row>
        <row r="33">
          <cell r="A33">
            <v>1994</v>
          </cell>
          <cell r="D33">
            <v>3853.1970254307334</v>
          </cell>
          <cell r="I33">
            <v>44683.600824794143</v>
          </cell>
        </row>
        <row r="34">
          <cell r="A34">
            <v>1993</v>
          </cell>
          <cell r="D34">
            <v>3685.3352792006453</v>
          </cell>
          <cell r="I34">
            <v>44390.718499595627</v>
          </cell>
        </row>
        <row r="35">
          <cell r="A35">
            <v>1992</v>
          </cell>
          <cell r="D35">
            <v>3609.7390679170007</v>
          </cell>
          <cell r="I35">
            <v>46005.193214052109</v>
          </cell>
        </row>
        <row r="36">
          <cell r="A36">
            <v>1991</v>
          </cell>
          <cell r="D36">
            <v>3549.1448167676176</v>
          </cell>
          <cell r="I36">
            <v>47924.750068517315</v>
          </cell>
        </row>
        <row r="37">
          <cell r="A37">
            <v>1990</v>
          </cell>
          <cell r="D37">
            <v>3483.7423946354224</v>
          </cell>
          <cell r="I37">
            <v>48759.202449957236</v>
          </cell>
        </row>
        <row r="38">
          <cell r="A38">
            <v>1989</v>
          </cell>
          <cell r="D38">
            <v>3251.5444434197079</v>
          </cell>
          <cell r="I38">
            <v>45802.014274454967</v>
          </cell>
        </row>
        <row r="39">
          <cell r="A39">
            <v>1988</v>
          </cell>
          <cell r="D39">
            <v>3154.3503012968272</v>
          </cell>
          <cell r="I39">
            <v>45955.624598085662</v>
          </cell>
        </row>
        <row r="40">
          <cell r="A40">
            <v>1987</v>
          </cell>
          <cell r="D40">
            <v>3075.1399712627313</v>
          </cell>
          <cell r="I40">
            <v>47105.305329273186</v>
          </cell>
        </row>
        <row r="41">
          <cell r="A41">
            <v>1986</v>
          </cell>
          <cell r="D41">
            <v>2982.4016605057013</v>
          </cell>
          <cell r="I41">
            <v>49143.232178517588</v>
          </cell>
        </row>
        <row r="42">
          <cell r="A42">
            <v>1985</v>
          </cell>
          <cell r="D42">
            <v>2747.5994620704228</v>
          </cell>
          <cell r="I42">
            <v>48728.530107925442</v>
          </cell>
        </row>
        <row r="43">
          <cell r="A43">
            <v>1984</v>
          </cell>
          <cell r="D43">
            <v>2796.9635580546851</v>
          </cell>
          <cell r="I43">
            <v>50731.480684294154</v>
          </cell>
        </row>
        <row r="44">
          <cell r="A44">
            <v>1983</v>
          </cell>
          <cell r="D44">
            <v>2672.4108480878758</v>
          </cell>
          <cell r="I44">
            <v>52415</v>
          </cell>
        </row>
        <row r="45">
          <cell r="A45">
            <v>1982</v>
          </cell>
          <cell r="D45">
            <v>2491.8549388217948</v>
          </cell>
          <cell r="I45">
            <v>53790.813792854315</v>
          </cell>
        </row>
        <row r="46">
          <cell r="A46">
            <v>1981</v>
          </cell>
          <cell r="D46">
            <v>2342.6649163360476</v>
          </cell>
          <cell r="I46">
            <v>55280.289906627033</v>
          </cell>
        </row>
        <row r="47">
          <cell r="A47">
            <v>1980</v>
          </cell>
          <cell r="D47">
            <v>2444.1547761208813</v>
          </cell>
          <cell r="I47">
            <v>56917.263225335773</v>
          </cell>
        </row>
        <row r="48">
          <cell r="A48">
            <v>1979</v>
          </cell>
          <cell r="D48">
            <v>2672.5459699292514</v>
          </cell>
          <cell r="I48">
            <v>59325.46167376895</v>
          </cell>
        </row>
        <row r="49">
          <cell r="A49">
            <v>1978</v>
          </cell>
          <cell r="D49">
            <v>2711.4505859410315</v>
          </cell>
          <cell r="I49">
            <v>62494.478798849494</v>
          </cell>
        </row>
        <row r="50">
          <cell r="A50">
            <v>1977</v>
          </cell>
          <cell r="D50">
            <v>2565.4160190400185</v>
          </cell>
          <cell r="I50">
            <v>65506.610428355074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s://www.realized1031.com/capital-gains-tax-rate" TargetMode="External"/><Relationship Id="rId1" Type="http://schemas.openxmlformats.org/officeDocument/2006/relationships/hyperlink" Target="https://www.taxadmin.org/current-tax-rates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www.taxadmin.org/current-tax-rates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s://taxadmin.org/tax-rates-new/" TargetMode="External"/><Relationship Id="rId1" Type="http://schemas.openxmlformats.org/officeDocument/2006/relationships/hyperlink" Target="https://taxfoundation.org/2023-sales-tax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taxadmin.org/current-tax-rates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0"/>
  <sheetViews>
    <sheetView tabSelected="1" zoomScaleNormal="100" workbookViewId="0">
      <selection activeCell="B2" sqref="B2"/>
    </sheetView>
  </sheetViews>
  <sheetFormatPr defaultColWidth="8.85546875" defaultRowHeight="12.75"/>
  <cols>
    <col min="1" max="1" width="8.85546875" style="5"/>
    <col min="2" max="2" width="93.28515625" style="5" bestFit="1" customWidth="1"/>
    <col min="3" max="16384" width="8.85546875" style="5"/>
  </cols>
  <sheetData>
    <row r="1" spans="1:2" ht="18.75">
      <c r="A1" s="54" t="s">
        <v>300</v>
      </c>
    </row>
    <row r="3" spans="1:2" ht="18.75">
      <c r="A3" s="54" t="s">
        <v>152</v>
      </c>
    </row>
    <row r="4" spans="1:2" ht="15">
      <c r="A4" s="8" t="s">
        <v>153</v>
      </c>
      <c r="B4" s="6" t="str">
        <f>"State and Local Taxes, All States, FY "&amp;'Table 1'!B6&amp;" - "&amp;'Table 1'!F6</f>
        <v>State and Local Taxes, All States, FY 2017 - 2021</v>
      </c>
    </row>
    <row r="5" spans="1:2" ht="15">
      <c r="A5" s="8" t="s">
        <v>172</v>
      </c>
      <c r="B5" s="6" t="str">
        <f>"State and Local Taxes, All States, FY "&amp;'Table 1'!F6</f>
        <v>State and Local Taxes, All States, FY 2021</v>
      </c>
    </row>
    <row r="6" spans="1:2" ht="15">
      <c r="A6" s="8" t="s">
        <v>54</v>
      </c>
      <c r="B6" s="6" t="str">
        <f>"State &amp; Local Taxes Per, 13 Western States, FY "&amp;'Table 1'!F6</f>
        <v>State &amp; Local Taxes Per, 13 Western States, FY 2021</v>
      </c>
    </row>
    <row r="7" spans="1:2" ht="15">
      <c r="A7" s="8" t="s">
        <v>154</v>
      </c>
      <c r="B7" s="6" t="s">
        <v>297</v>
      </c>
    </row>
    <row r="8" spans="1:2" ht="15">
      <c r="A8" s="8" t="s">
        <v>155</v>
      </c>
      <c r="B8" s="6" t="str">
        <f>"Property Taxes, All States, FY "&amp;'Table 1'!C6&amp;" - "&amp;'Table 1'!F6</f>
        <v>Property Taxes, All States, FY 2018 - 2021</v>
      </c>
    </row>
    <row r="9" spans="1:2" ht="15">
      <c r="A9" s="8" t="s">
        <v>156</v>
      </c>
      <c r="B9" s="6" t="str">
        <f>"Per Capita Personal Income, All States, CY "&amp;'Table 1'!D6&amp;" - "&amp;('Table 1'!F6)+1</f>
        <v>Per Capita Personal Income, All States, CY 2019 - 2022</v>
      </c>
    </row>
    <row r="10" spans="1:2" ht="15">
      <c r="A10" s="8" t="s">
        <v>157</v>
      </c>
      <c r="B10" s="6" t="s">
        <v>158</v>
      </c>
    </row>
    <row r="11" spans="1:2" ht="15">
      <c r="A11" s="8" t="s">
        <v>173</v>
      </c>
      <c r="B11" s="6" t="str">
        <f>"State and Local Taxes, Washington and U.S. Average Since "&amp;('Table 1'!F6)-36</f>
        <v>State and Local Taxes, Washington and U.S. Average Since 1985</v>
      </c>
    </row>
    <row r="12" spans="1:2" ht="15">
      <c r="A12" s="6"/>
      <c r="B12" s="6"/>
    </row>
    <row r="13" spans="1:2" ht="18.75">
      <c r="A13" s="54" t="s">
        <v>159</v>
      </c>
    </row>
    <row r="14" spans="1:2" ht="15">
      <c r="A14" s="8" t="s">
        <v>160</v>
      </c>
      <c r="B14" s="6" t="str">
        <f>"State and Local Taxes, All States, FY "&amp;'Table 1'!C6&amp;" - "&amp;'Table 1'!F6</f>
        <v>State and Local Taxes, All States, FY 2018 - 2021</v>
      </c>
    </row>
    <row r="15" spans="1:2" ht="15">
      <c r="A15" s="8" t="s">
        <v>161</v>
      </c>
      <c r="B15" s="6" t="str">
        <f>"State and Local Taxes, 13 Western States, FY "&amp;'Table 1'!F6</f>
        <v>State and Local Taxes, 13 Western States, FY 2021</v>
      </c>
    </row>
    <row r="16" spans="1:2" ht="15">
      <c r="A16" s="8" t="s">
        <v>162</v>
      </c>
      <c r="B16" s="6" t="s">
        <v>297</v>
      </c>
    </row>
    <row r="17" spans="1:3" ht="15">
      <c r="A17" s="8" t="s">
        <v>163</v>
      </c>
      <c r="B17" s="6" t="str">
        <f>"Property Taxes, All States, FY "&amp;'Table 1'!C6&amp;" - "&amp;'Table 1'!F6</f>
        <v>Property Taxes, All States, FY 2018 - 2021</v>
      </c>
    </row>
    <row r="18" spans="1:3" ht="15">
      <c r="A18" s="8" t="s">
        <v>164</v>
      </c>
      <c r="B18" s="6" t="str">
        <f>"State and Local Taxes, All States General and Selective Sales Taxes, FY "&amp;'Table 1'!F6</f>
        <v>State and Local Taxes, All States General and Selective Sales Taxes, FY 2021</v>
      </c>
    </row>
    <row r="19" spans="1:3" ht="15">
      <c r="A19" s="8" t="s">
        <v>174</v>
      </c>
      <c r="B19" s="6" t="s">
        <v>299</v>
      </c>
    </row>
    <row r="20" spans="1:3" ht="15">
      <c r="A20" s="6"/>
      <c r="B20" s="6"/>
    </row>
    <row r="21" spans="1:3" ht="18.75">
      <c r="A21" s="54" t="s">
        <v>165</v>
      </c>
    </row>
    <row r="22" spans="1:3" ht="15">
      <c r="A22" s="8" t="s">
        <v>166</v>
      </c>
      <c r="B22" s="6" t="str">
        <f>"Percentage of Reliance on Major State and Local Taxes: Selected States for FY "&amp;'Table 1'!F6</f>
        <v>Percentage of Reliance on Major State and Local Taxes: Selected States for FY 2021</v>
      </c>
    </row>
    <row r="23" spans="1:3" ht="15">
      <c r="A23" s="8" t="s">
        <v>167</v>
      </c>
      <c r="B23" s="6" t="str">
        <f>('Table 1'!F6)+2&amp;" Rates of Selected Major State Taxes: Retail Sales, Corporate Income, Capital Gains"</f>
        <v>2023 Rates of Selected Major State Taxes: Retail Sales, Corporate Income, Capital Gains</v>
      </c>
      <c r="C23" s="7"/>
    </row>
    <row r="24" spans="1:3" ht="15">
      <c r="A24" s="8" t="s">
        <v>168</v>
      </c>
      <c r="B24" s="6" t="str">
        <f>"Personal Income Tax Rates, All States, "&amp;('Table 1'!F6)+2</f>
        <v>Personal Income Tax Rates, All States, 2023</v>
      </c>
    </row>
    <row r="25" spans="1:3" ht="15">
      <c r="A25" s="8" t="s">
        <v>169</v>
      </c>
      <c r="B25" s="6" t="str">
        <f>"Comparison of State and Local Retail Sales Taxes: "&amp;('Table 1'!F6)+2</f>
        <v>Comparison of State and Local Retail Sales Taxes: 2023</v>
      </c>
      <c r="C25" s="7"/>
    </row>
    <row r="26" spans="1:3" ht="15">
      <c r="A26" s="8" t="s">
        <v>170</v>
      </c>
      <c r="B26" s="6" t="str">
        <f>"Comparison of State Cigarette and Gasoline Taxes: Rates as of January 1, "&amp;('Table 1'!F6)+2</f>
        <v>Comparison of State Cigarette and Gasoline Taxes: Rates as of January 1, 2023</v>
      </c>
      <c r="C26" s="7"/>
    </row>
    <row r="27" spans="1:3" ht="15">
      <c r="A27" s="8" t="s">
        <v>171</v>
      </c>
      <c r="B27" s="6" t="str">
        <f>"State and Local Taxes as a Percent of Gross Domestic Product, FY "&amp;'Table 1'!B6&amp;" - "&amp;'Table 1'!F6</f>
        <v>State and Local Taxes as a Percent of Gross Domestic Product, FY 2017 - 2021</v>
      </c>
    </row>
    <row r="28" spans="1:3" ht="15">
      <c r="A28" s="8" t="s">
        <v>175</v>
      </c>
      <c r="B28" s="6" t="str">
        <f>"State and Local Taxes as a Percent of Gross Domestic Product, FY "&amp;'Table 1'!F6</f>
        <v>State and Local Taxes as a Percent of Gross Domestic Product, FY 2021</v>
      </c>
    </row>
    <row r="30" spans="1:3">
      <c r="A30" s="5" t="s">
        <v>295</v>
      </c>
    </row>
  </sheetData>
  <hyperlinks>
    <hyperlink ref="A4" location="'Table 1'!A1" display="Table 1" xr:uid="{00000000-0004-0000-0000-000000000000}"/>
    <hyperlink ref="A6" location="'Table 2'!A1" display="Table 2" xr:uid="{00000000-0004-0000-0000-000001000000}"/>
    <hyperlink ref="A7" location="'Table 3 '!A1" display="Table 3" xr:uid="{00000000-0004-0000-0000-000002000000}"/>
    <hyperlink ref="A8" location="'Table 4 '!A1" display="Table 4" xr:uid="{00000000-0004-0000-0000-000003000000}"/>
    <hyperlink ref="A9" location="'Table 5 '!A1" display="Table 5" xr:uid="{00000000-0004-0000-0000-000004000000}"/>
    <hyperlink ref="A10" location="'Table 6 '!A1" display="Table 6" xr:uid="{00000000-0004-0000-0000-000005000000}"/>
    <hyperlink ref="A14" location="'Table 7'!A1" display="Table 7" xr:uid="{00000000-0004-0000-0000-000006000000}"/>
    <hyperlink ref="A15" location="'Table 8'!A1" display="Table 8" xr:uid="{00000000-0004-0000-0000-000007000000}"/>
    <hyperlink ref="A16" location="'Table 9'!A1" display="Table 9" xr:uid="{00000000-0004-0000-0000-000008000000}"/>
    <hyperlink ref="A17" location="'Table 10'!A1" display="Table 10" xr:uid="{00000000-0004-0000-0000-000009000000}"/>
    <hyperlink ref="A18" location="'Table 11'!A1" display="Table 11" xr:uid="{00000000-0004-0000-0000-00000A000000}"/>
    <hyperlink ref="A22" location="'Table 12'!A1" display="Table 12" xr:uid="{00000000-0004-0000-0000-00000B000000}"/>
    <hyperlink ref="A23" location="'Table 13 '!A1" display="Table 13" xr:uid="{00000000-0004-0000-0000-00000C000000}"/>
    <hyperlink ref="A24" location="'Table 14'!A1" display="Table 14" xr:uid="{00000000-0004-0000-0000-00000D000000}"/>
    <hyperlink ref="A25" location="'Table 15'!A1" display="Table 15" xr:uid="{00000000-0004-0000-0000-00000E000000}"/>
    <hyperlink ref="A26" location="'Table 16'!A1" display="Table 16" xr:uid="{00000000-0004-0000-0000-00000F000000}"/>
    <hyperlink ref="A27" location="'Table 17'!A1" display="Table 17" xr:uid="{00000000-0004-0000-0000-000010000000}"/>
    <hyperlink ref="A5" location="'Chart 1'!A1" display="Chart 1" xr:uid="{00000000-0004-0000-0000-000011000000}"/>
    <hyperlink ref="A11" location="'Chart 2'!A1" display="Chart 2" xr:uid="{00000000-0004-0000-0000-000012000000}"/>
    <hyperlink ref="A19" location="'Chart 3'!A1" display="Chart 3" xr:uid="{00000000-0004-0000-0000-000013000000}"/>
    <hyperlink ref="A28" location="'Chart 4'!A1" display="Chart 4" xr:uid="{00000000-0004-0000-0000-000014000000}"/>
  </hyperlinks>
  <pageMargins left="0.7" right="0.7" top="0.75" bottom="0.75" header="0.3" footer="0.3"/>
  <pageSetup scale="8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7" tint="0.39997558519241921"/>
  </sheetPr>
  <dimension ref="A1:L60"/>
  <sheetViews>
    <sheetView zoomScaleNormal="100" workbookViewId="0"/>
  </sheetViews>
  <sheetFormatPr defaultColWidth="9.140625" defaultRowHeight="9.9499999999999993" customHeight="1"/>
  <cols>
    <col min="1" max="1" width="14.42578125" style="3" customWidth="1"/>
    <col min="2" max="2" width="8.42578125" style="99" customWidth="1"/>
    <col min="3" max="3" width="5.85546875" style="14" customWidth="1"/>
    <col min="4" max="4" width="4.140625" style="3" customWidth="1"/>
    <col min="5" max="5" width="7.5703125" style="99" customWidth="1"/>
    <col min="6" max="6" width="6.42578125" style="14" customWidth="1"/>
    <col min="7" max="7" width="4.42578125" style="3" customWidth="1"/>
    <col min="8" max="9" width="9.140625" style="3"/>
    <col min="10" max="10" width="4.42578125" style="3" customWidth="1"/>
    <col min="11" max="11" width="9.140625" style="3"/>
    <col min="12" max="12" width="6.85546875" style="3" customWidth="1"/>
    <col min="13" max="16384" width="9.140625" style="3"/>
  </cols>
  <sheetData>
    <row r="1" spans="1:12" ht="18.75">
      <c r="A1" s="30" t="s">
        <v>160</v>
      </c>
      <c r="B1" s="145"/>
      <c r="C1" s="84"/>
      <c r="D1" s="30"/>
      <c r="E1" s="145"/>
      <c r="F1" s="84"/>
      <c r="G1" s="30"/>
      <c r="H1" s="30"/>
      <c r="I1" s="30"/>
      <c r="J1" s="30"/>
      <c r="K1" s="30"/>
      <c r="L1" s="30"/>
    </row>
    <row r="2" spans="1:12" ht="16.7" customHeight="1">
      <c r="A2" s="302" t="s">
        <v>484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2" ht="16.7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ht="14.25" customHeight="1">
      <c r="A4" s="303" t="str">
        <f>"Fiscal Years "&amp;'Table 1'!C6&amp;" - "&amp;'Table 1'!F6</f>
        <v>Fiscal Years 2018 - 2021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</row>
    <row r="5" spans="1:12" ht="12" customHeight="1">
      <c r="A5" s="64"/>
      <c r="B5" s="323">
        <f>'Table 1'!C6</f>
        <v>2018</v>
      </c>
      <c r="C5" s="323"/>
      <c r="D5" s="64"/>
      <c r="E5" s="323">
        <f>'Table 1'!D6</f>
        <v>2019</v>
      </c>
      <c r="F5" s="324"/>
      <c r="G5" s="151"/>
      <c r="H5" s="323">
        <f>'Table 1'!E6</f>
        <v>2020</v>
      </c>
      <c r="I5" s="324"/>
      <c r="J5" s="151"/>
      <c r="K5" s="323">
        <f>'Table 1'!F6</f>
        <v>2021</v>
      </c>
      <c r="L5" s="324"/>
    </row>
    <row r="6" spans="1:12" s="98" customFormat="1" ht="12" customHeight="1">
      <c r="A6" s="67" t="s">
        <v>2</v>
      </c>
      <c r="B6" s="105" t="s">
        <v>64</v>
      </c>
      <c r="C6" s="152" t="s">
        <v>1</v>
      </c>
      <c r="D6" s="67"/>
      <c r="E6" s="105" t="s">
        <v>64</v>
      </c>
      <c r="F6" s="106" t="s">
        <v>1</v>
      </c>
      <c r="G6" s="152"/>
      <c r="H6" s="105" t="s">
        <v>64</v>
      </c>
      <c r="I6" s="106" t="s">
        <v>1</v>
      </c>
      <c r="J6" s="152"/>
      <c r="K6" s="105" t="s">
        <v>64</v>
      </c>
      <c r="L6" s="106" t="s">
        <v>1</v>
      </c>
    </row>
    <row r="7" spans="1:12" ht="15">
      <c r="A7" s="94" t="s">
        <v>4</v>
      </c>
      <c r="B7" s="153">
        <v>9412.2514318499179</v>
      </c>
      <c r="C7" s="154">
        <v>1</v>
      </c>
      <c r="D7" s="94"/>
      <c r="E7" s="153">
        <v>9490.2536579750322</v>
      </c>
      <c r="F7" s="94">
        <v>1</v>
      </c>
      <c r="G7" s="94"/>
      <c r="H7" s="153">
        <v>9962.0165831574759</v>
      </c>
      <c r="I7" s="94">
        <v>1</v>
      </c>
      <c r="J7" s="94"/>
      <c r="K7" s="153">
        <v>10202.284121936538</v>
      </c>
      <c r="L7" s="94">
        <v>1</v>
      </c>
    </row>
    <row r="8" spans="1:12" ht="15">
      <c r="A8" s="2" t="s">
        <v>16</v>
      </c>
      <c r="B8" s="146">
        <v>8318.1941532009369</v>
      </c>
      <c r="C8" s="147">
        <v>2</v>
      </c>
      <c r="D8" s="2"/>
      <c r="E8" s="146">
        <v>8518.373901162955</v>
      </c>
      <c r="F8" s="2">
        <v>2</v>
      </c>
      <c r="G8" s="2"/>
      <c r="H8" s="146">
        <v>8393.8573264998849</v>
      </c>
      <c r="I8" s="2">
        <v>2</v>
      </c>
      <c r="J8" s="2"/>
      <c r="K8" s="146">
        <v>9492.1156113841207</v>
      </c>
      <c r="L8" s="2">
        <v>2</v>
      </c>
    </row>
    <row r="9" spans="1:12" ht="15">
      <c r="A9" s="94" t="s">
        <v>14</v>
      </c>
      <c r="B9" s="153">
        <v>6943.2914475017051</v>
      </c>
      <c r="C9" s="154">
        <v>6</v>
      </c>
      <c r="D9" s="94"/>
      <c r="E9" s="153">
        <v>7339.4302384268112</v>
      </c>
      <c r="F9" s="94">
        <v>6</v>
      </c>
      <c r="G9" s="94"/>
      <c r="H9" s="153">
        <v>7018.5173984542735</v>
      </c>
      <c r="I9" s="94">
        <v>7</v>
      </c>
      <c r="J9" s="94"/>
      <c r="K9" s="153">
        <v>9133.3653303065566</v>
      </c>
      <c r="L9" s="94">
        <v>3</v>
      </c>
    </row>
    <row r="10" spans="1:12" ht="15">
      <c r="A10" s="2" t="s">
        <v>11</v>
      </c>
      <c r="B10" s="146">
        <v>7250.5174444446138</v>
      </c>
      <c r="C10" s="147">
        <v>3</v>
      </c>
      <c r="D10" s="2"/>
      <c r="E10" s="146">
        <v>7611.7396536534134</v>
      </c>
      <c r="F10" s="2">
        <v>4</v>
      </c>
      <c r="G10" s="2"/>
      <c r="H10" s="146">
        <v>7597.2901035598115</v>
      </c>
      <c r="I10" s="2">
        <v>3</v>
      </c>
      <c r="J10" s="2"/>
      <c r="K10" s="146">
        <v>8301.8296882045979</v>
      </c>
      <c r="L10" s="2">
        <v>4</v>
      </c>
    </row>
    <row r="11" spans="1:12" ht="15">
      <c r="A11" s="94" t="s">
        <v>21</v>
      </c>
      <c r="B11" s="153">
        <v>6900.1840085054355</v>
      </c>
      <c r="C11" s="154">
        <v>7</v>
      </c>
      <c r="D11" s="94"/>
      <c r="E11" s="153">
        <v>7230.3013388229483</v>
      </c>
      <c r="F11" s="94">
        <v>7</v>
      </c>
      <c r="G11" s="94"/>
      <c r="H11" s="153">
        <v>7270.9563211222276</v>
      </c>
      <c r="I11" s="94">
        <v>6</v>
      </c>
      <c r="J11" s="94"/>
      <c r="K11" s="153">
        <v>8099.8130430724232</v>
      </c>
      <c r="L11" s="94">
        <v>5</v>
      </c>
    </row>
    <row r="12" spans="1:12" ht="15">
      <c r="A12" s="2" t="s">
        <v>6</v>
      </c>
      <c r="B12" s="146">
        <v>7106.175357130368</v>
      </c>
      <c r="C12" s="147">
        <v>5</v>
      </c>
      <c r="D12" s="2"/>
      <c r="E12" s="146">
        <v>7587.7475631479065</v>
      </c>
      <c r="F12" s="2">
        <v>5</v>
      </c>
      <c r="G12" s="2"/>
      <c r="H12" s="146">
        <v>7470.9965587625275</v>
      </c>
      <c r="I12" s="2">
        <v>5</v>
      </c>
      <c r="J12" s="2"/>
      <c r="K12" s="146">
        <v>7735.5054260969528</v>
      </c>
      <c r="L12" s="2">
        <v>6</v>
      </c>
    </row>
    <row r="13" spans="1:12" ht="15">
      <c r="A13" s="94" t="s">
        <v>7</v>
      </c>
      <c r="B13" s="153">
        <v>6183.8290867381984</v>
      </c>
      <c r="C13" s="154">
        <v>10</v>
      </c>
      <c r="D13" s="94"/>
      <c r="E13" s="153">
        <v>6540.2135586818113</v>
      </c>
      <c r="F13" s="94">
        <v>10</v>
      </c>
      <c r="G13" s="94"/>
      <c r="H13" s="153">
        <v>6486.7521087875757</v>
      </c>
      <c r="I13" s="94">
        <v>10</v>
      </c>
      <c r="J13" s="94"/>
      <c r="K13" s="153">
        <v>7575.8267705512426</v>
      </c>
      <c r="L13" s="94">
        <v>7</v>
      </c>
    </row>
    <row r="14" spans="1:12" ht="15">
      <c r="A14" s="2" t="s">
        <v>9</v>
      </c>
      <c r="B14" s="146">
        <v>6454.8041668510132</v>
      </c>
      <c r="C14" s="147">
        <v>8</v>
      </c>
      <c r="D14" s="2"/>
      <c r="E14" s="146">
        <v>6705.0422918050481</v>
      </c>
      <c r="F14" s="2">
        <v>8</v>
      </c>
      <c r="G14" s="2"/>
      <c r="H14" s="146">
        <v>6524.824710426883</v>
      </c>
      <c r="I14" s="2">
        <v>9</v>
      </c>
      <c r="J14" s="2"/>
      <c r="K14" s="146">
        <v>7459.0402693449851</v>
      </c>
      <c r="L14" s="2">
        <v>8</v>
      </c>
    </row>
    <row r="15" spans="1:12" ht="15">
      <c r="A15" s="94" t="s">
        <v>10</v>
      </c>
      <c r="B15" s="153">
        <v>6114.3426471143493</v>
      </c>
      <c r="C15" s="154">
        <v>11</v>
      </c>
      <c r="D15" s="94"/>
      <c r="E15" s="153">
        <v>6387.6404860526081</v>
      </c>
      <c r="F15" s="94">
        <v>11</v>
      </c>
      <c r="G15" s="94"/>
      <c r="H15" s="153">
        <v>6409.2799694945197</v>
      </c>
      <c r="I15" s="94">
        <v>11</v>
      </c>
      <c r="J15" s="94"/>
      <c r="K15" s="153">
        <v>7292.7814161409851</v>
      </c>
      <c r="L15" s="94">
        <v>9</v>
      </c>
    </row>
    <row r="16" spans="1:12" ht="15">
      <c r="A16" s="2" t="s">
        <v>20</v>
      </c>
      <c r="B16" s="146">
        <v>6441.7927197446033</v>
      </c>
      <c r="C16" s="147">
        <v>9</v>
      </c>
      <c r="D16" s="2"/>
      <c r="E16" s="146">
        <v>6685.7508960240675</v>
      </c>
      <c r="F16" s="2">
        <v>9</v>
      </c>
      <c r="G16" s="2"/>
      <c r="H16" s="146">
        <v>6821.1061731824175</v>
      </c>
      <c r="I16" s="2">
        <v>8</v>
      </c>
      <c r="J16" s="2"/>
      <c r="K16" s="146">
        <v>7243.7464817708142</v>
      </c>
      <c r="L16" s="2">
        <v>10</v>
      </c>
    </row>
    <row r="17" spans="1:12" ht="15">
      <c r="A17" s="94" t="s">
        <v>3</v>
      </c>
      <c r="B17" s="153">
        <v>7249.1988109663444</v>
      </c>
      <c r="C17" s="154">
        <v>4</v>
      </c>
      <c r="D17" s="94"/>
      <c r="E17" s="153">
        <v>8346.2309779403095</v>
      </c>
      <c r="F17" s="94">
        <v>3</v>
      </c>
      <c r="G17" s="94"/>
      <c r="H17" s="153">
        <v>7581.147072307589</v>
      </c>
      <c r="I17" s="94">
        <v>4</v>
      </c>
      <c r="J17" s="94"/>
      <c r="K17" s="153">
        <v>6997.6613753627244</v>
      </c>
      <c r="L17" s="94">
        <v>11</v>
      </c>
    </row>
    <row r="18" spans="1:12" ht="15">
      <c r="A18" s="2" t="s">
        <v>8</v>
      </c>
      <c r="B18" s="146">
        <v>5524.6469683258592</v>
      </c>
      <c r="C18" s="147">
        <v>15</v>
      </c>
      <c r="D18" s="2"/>
      <c r="E18" s="146">
        <v>6105.6922307991335</v>
      </c>
      <c r="F18" s="2">
        <v>12</v>
      </c>
      <c r="G18" s="2"/>
      <c r="H18" s="146">
        <v>6365.6506471148523</v>
      </c>
      <c r="I18" s="2">
        <v>12</v>
      </c>
      <c r="J18" s="2"/>
      <c r="K18" s="146">
        <v>6858.9783925424463</v>
      </c>
      <c r="L18" s="2">
        <v>12</v>
      </c>
    </row>
    <row r="19" spans="1:12" ht="15">
      <c r="A19" s="94" t="s">
        <v>28</v>
      </c>
      <c r="B19" s="153">
        <v>5546.8679634612208</v>
      </c>
      <c r="C19" s="154">
        <v>14</v>
      </c>
      <c r="D19" s="94"/>
      <c r="E19" s="153">
        <v>5919.3406874052589</v>
      </c>
      <c r="F19" s="94">
        <v>14</v>
      </c>
      <c r="G19" s="94"/>
      <c r="H19" s="153">
        <v>5924.2879576723462</v>
      </c>
      <c r="I19" s="94">
        <v>14</v>
      </c>
      <c r="J19" s="94"/>
      <c r="K19" s="153">
        <v>6802.6003060132207</v>
      </c>
      <c r="L19" s="94">
        <v>13</v>
      </c>
    </row>
    <row r="20" spans="1:12" ht="15">
      <c r="A20" s="112" t="s">
        <v>35</v>
      </c>
      <c r="B20" s="155">
        <v>5840.0615189839082</v>
      </c>
      <c r="C20" s="156">
        <v>12</v>
      </c>
      <c r="D20" s="112"/>
      <c r="E20" s="155">
        <v>6040.5787240626896</v>
      </c>
      <c r="F20" s="112">
        <v>13</v>
      </c>
      <c r="G20" s="112"/>
      <c r="H20" s="155">
        <v>6220.0437797637787</v>
      </c>
      <c r="I20" s="112">
        <v>13</v>
      </c>
      <c r="J20" s="112"/>
      <c r="K20" s="155">
        <v>6677.1259721769629</v>
      </c>
      <c r="L20" s="112">
        <v>14</v>
      </c>
    </row>
    <row r="21" spans="1:12" ht="15">
      <c r="A21" s="94" t="s">
        <v>23</v>
      </c>
      <c r="B21" s="153">
        <v>5028.1680156134789</v>
      </c>
      <c r="C21" s="154">
        <v>23</v>
      </c>
      <c r="D21" s="94"/>
      <c r="E21" s="153">
        <v>5507.8753859885728</v>
      </c>
      <c r="F21" s="94">
        <v>20</v>
      </c>
      <c r="G21" s="94"/>
      <c r="H21" s="153">
        <v>5358.0471046324737</v>
      </c>
      <c r="I21" s="94">
        <v>22</v>
      </c>
      <c r="J21" s="94"/>
      <c r="K21" s="153">
        <v>6502.9517326514006</v>
      </c>
      <c r="L21" s="94">
        <v>15</v>
      </c>
    </row>
    <row r="22" spans="1:12" ht="15">
      <c r="A22" s="2" t="s">
        <v>17</v>
      </c>
      <c r="B22" s="146">
        <v>5565.6393041291749</v>
      </c>
      <c r="C22" s="147">
        <v>13</v>
      </c>
      <c r="D22" s="2"/>
      <c r="E22" s="146">
        <v>5803.7721055442125</v>
      </c>
      <c r="F22" s="2">
        <v>15</v>
      </c>
      <c r="G22" s="2"/>
      <c r="H22" s="146">
        <v>5762.6301478999094</v>
      </c>
      <c r="I22" s="2">
        <v>15</v>
      </c>
      <c r="J22" s="2"/>
      <c r="K22" s="146">
        <v>6491.3179701645013</v>
      </c>
      <c r="L22" s="2">
        <v>16</v>
      </c>
    </row>
    <row r="23" spans="1:12" ht="15">
      <c r="A23" s="94" t="s">
        <v>40</v>
      </c>
      <c r="B23" s="153">
        <v>5269.1629484753048</v>
      </c>
      <c r="C23" s="154">
        <v>19</v>
      </c>
      <c r="D23" s="94"/>
      <c r="E23" s="153">
        <v>5656.0204324276719</v>
      </c>
      <c r="F23" s="94">
        <v>17</v>
      </c>
      <c r="G23" s="94"/>
      <c r="H23" s="153">
        <v>5687.2082210150957</v>
      </c>
      <c r="I23" s="94">
        <v>17</v>
      </c>
      <c r="J23" s="94"/>
      <c r="K23" s="153">
        <v>6433.1037975821391</v>
      </c>
      <c r="L23" s="94">
        <v>17</v>
      </c>
    </row>
    <row r="24" spans="1:12" ht="15">
      <c r="A24" s="2" t="s">
        <v>19</v>
      </c>
      <c r="B24" s="146">
        <v>5367.9625302425611</v>
      </c>
      <c r="C24" s="147">
        <v>17</v>
      </c>
      <c r="D24" s="2"/>
      <c r="E24" s="146">
        <v>5546.2645351751107</v>
      </c>
      <c r="F24" s="2">
        <v>19</v>
      </c>
      <c r="G24" s="2"/>
      <c r="H24" s="146">
        <v>5706.1122998454675</v>
      </c>
      <c r="I24" s="2">
        <v>16</v>
      </c>
      <c r="J24" s="2"/>
      <c r="K24" s="146">
        <v>6356.3064481448982</v>
      </c>
      <c r="L24" s="2">
        <v>18</v>
      </c>
    </row>
    <row r="25" spans="1:12" ht="15">
      <c r="A25" s="94" t="s">
        <v>27</v>
      </c>
      <c r="B25" s="153">
        <v>5398.6132612847387</v>
      </c>
      <c r="C25" s="154">
        <v>16</v>
      </c>
      <c r="D25" s="94"/>
      <c r="E25" s="153">
        <v>5688.5923001735482</v>
      </c>
      <c r="F25" s="94">
        <v>16</v>
      </c>
      <c r="G25" s="94"/>
      <c r="H25" s="153">
        <v>5554.0677220891776</v>
      </c>
      <c r="I25" s="94">
        <v>19</v>
      </c>
      <c r="J25" s="94"/>
      <c r="K25" s="153">
        <v>6263.475224788448</v>
      </c>
      <c r="L25" s="94">
        <v>19</v>
      </c>
    </row>
    <row r="26" spans="1:12" ht="15">
      <c r="A26" s="2" t="s">
        <v>46</v>
      </c>
      <c r="B26" s="146">
        <v>5094.3696135454447</v>
      </c>
      <c r="C26" s="147">
        <v>22</v>
      </c>
      <c r="D26" s="2"/>
      <c r="E26" s="146">
        <v>5464.4842129697663</v>
      </c>
      <c r="F26" s="2">
        <v>21</v>
      </c>
      <c r="G26" s="2"/>
      <c r="H26" s="146">
        <v>5619.481911786891</v>
      </c>
      <c r="I26" s="2">
        <v>18</v>
      </c>
      <c r="J26" s="2"/>
      <c r="K26" s="146">
        <v>6202.1594236812698</v>
      </c>
      <c r="L26" s="2">
        <v>20</v>
      </c>
    </row>
    <row r="27" spans="1:12" ht="15">
      <c r="A27" s="94" t="s">
        <v>38</v>
      </c>
      <c r="B27" s="153">
        <v>5159.5166253959542</v>
      </c>
      <c r="C27" s="154">
        <v>20</v>
      </c>
      <c r="D27" s="94"/>
      <c r="E27" s="153">
        <v>5300.9784511518055</v>
      </c>
      <c r="F27" s="94">
        <v>23</v>
      </c>
      <c r="G27" s="94"/>
      <c r="H27" s="153">
        <v>5217.1260848328093</v>
      </c>
      <c r="I27" s="94">
        <v>24</v>
      </c>
      <c r="J27" s="94"/>
      <c r="K27" s="153">
        <v>5944.0120711292584</v>
      </c>
      <c r="L27" s="94">
        <v>21</v>
      </c>
    </row>
    <row r="28" spans="1:12" ht="15">
      <c r="A28" s="2" t="s">
        <v>26</v>
      </c>
      <c r="B28" s="146">
        <v>5118.1162712825853</v>
      </c>
      <c r="C28" s="147">
        <v>21</v>
      </c>
      <c r="D28" s="2"/>
      <c r="E28" s="146">
        <v>5351.7460990130357</v>
      </c>
      <c r="F28" s="2">
        <v>22</v>
      </c>
      <c r="G28" s="2"/>
      <c r="H28" s="146">
        <v>5448.0077617185079</v>
      </c>
      <c r="I28" s="2">
        <v>20</v>
      </c>
      <c r="J28" s="2"/>
      <c r="K28" s="146">
        <v>5940.8522800464243</v>
      </c>
      <c r="L28" s="2">
        <v>22</v>
      </c>
    </row>
    <row r="29" spans="1:12" ht="15">
      <c r="A29" s="94" t="s">
        <v>31</v>
      </c>
      <c r="B29" s="153">
        <v>4575.394844941301</v>
      </c>
      <c r="C29" s="154">
        <v>29</v>
      </c>
      <c r="D29" s="94"/>
      <c r="E29" s="153">
        <v>4849.5219585927989</v>
      </c>
      <c r="F29" s="94">
        <v>29</v>
      </c>
      <c r="G29" s="94"/>
      <c r="H29" s="153">
        <v>4543.4860817625877</v>
      </c>
      <c r="I29" s="94">
        <v>32</v>
      </c>
      <c r="J29" s="94"/>
      <c r="K29" s="153">
        <v>5747.2590318793709</v>
      </c>
      <c r="L29" s="94">
        <v>23</v>
      </c>
    </row>
    <row r="30" spans="1:12" ht="15">
      <c r="A30" s="2" t="s">
        <v>18</v>
      </c>
      <c r="B30" s="146">
        <v>4963.5064810678941</v>
      </c>
      <c r="C30" s="147">
        <v>25</v>
      </c>
      <c r="D30" s="2"/>
      <c r="E30" s="146">
        <v>5200.5067278672677</v>
      </c>
      <c r="F30" s="2">
        <v>24</v>
      </c>
      <c r="G30" s="2"/>
      <c r="H30" s="146">
        <v>5292.1179627947586</v>
      </c>
      <c r="I30" s="2">
        <v>23</v>
      </c>
      <c r="J30" s="2"/>
      <c r="K30" s="146">
        <v>5689.8047935720733</v>
      </c>
      <c r="L30" s="2">
        <v>24</v>
      </c>
    </row>
    <row r="31" spans="1:12" ht="15">
      <c r="A31" s="94" t="s">
        <v>48</v>
      </c>
      <c r="B31" s="153">
        <v>5320.7197435731396</v>
      </c>
      <c r="C31" s="154">
        <v>18</v>
      </c>
      <c r="D31" s="94"/>
      <c r="E31" s="153">
        <v>5126.8269988094144</v>
      </c>
      <c r="F31" s="94">
        <v>25</v>
      </c>
      <c r="G31" s="94"/>
      <c r="H31" s="153">
        <v>5118.0514552052218</v>
      </c>
      <c r="I31" s="94">
        <v>25</v>
      </c>
      <c r="J31" s="94"/>
      <c r="K31" s="153">
        <v>5443.4932289365852</v>
      </c>
      <c r="L31" s="94">
        <v>25</v>
      </c>
    </row>
    <row r="32" spans="1:12" ht="15">
      <c r="A32" s="2" t="s">
        <v>37</v>
      </c>
      <c r="B32" s="146">
        <v>4507.160442124471</v>
      </c>
      <c r="C32" s="147">
        <v>31</v>
      </c>
      <c r="D32" s="2"/>
      <c r="E32" s="146">
        <v>4788.1645371157701</v>
      </c>
      <c r="F32" s="2">
        <v>31</v>
      </c>
      <c r="G32" s="2"/>
      <c r="H32" s="146">
        <v>4722.6043229688448</v>
      </c>
      <c r="I32" s="2">
        <v>30</v>
      </c>
      <c r="J32" s="2"/>
      <c r="K32" s="146">
        <v>5380.6305062206138</v>
      </c>
      <c r="L32" s="2">
        <v>26</v>
      </c>
    </row>
    <row r="33" spans="1:12" ht="15">
      <c r="A33" s="94" t="s">
        <v>25</v>
      </c>
      <c r="B33" s="153">
        <v>4661.4903977429803</v>
      </c>
      <c r="C33" s="154">
        <v>28</v>
      </c>
      <c r="D33" s="94"/>
      <c r="E33" s="153">
        <v>4767.6354064774487</v>
      </c>
      <c r="F33" s="94">
        <v>32</v>
      </c>
      <c r="G33" s="94"/>
      <c r="H33" s="153">
        <v>4845.7721719224601</v>
      </c>
      <c r="I33" s="94">
        <v>28</v>
      </c>
      <c r="J33" s="94"/>
      <c r="K33" s="153">
        <v>5327.5207825511079</v>
      </c>
      <c r="L33" s="94">
        <v>27</v>
      </c>
    </row>
    <row r="34" spans="1:12" ht="15">
      <c r="A34" s="2" t="s">
        <v>15</v>
      </c>
      <c r="B34" s="146">
        <v>5006.2299565464873</v>
      </c>
      <c r="C34" s="147">
        <v>24</v>
      </c>
      <c r="D34" s="2"/>
      <c r="E34" s="146">
        <v>5628.9602836459926</v>
      </c>
      <c r="F34" s="2">
        <v>18</v>
      </c>
      <c r="G34" s="2"/>
      <c r="H34" s="146">
        <v>5403.0062171825057</v>
      </c>
      <c r="I34" s="2">
        <v>21</v>
      </c>
      <c r="J34" s="2"/>
      <c r="K34" s="146">
        <v>5221.0108984513636</v>
      </c>
      <c r="L34" s="2">
        <v>28</v>
      </c>
    </row>
    <row r="35" spans="1:12" ht="15">
      <c r="A35" s="94" t="s">
        <v>32</v>
      </c>
      <c r="B35" s="153">
        <v>4271.0499800563712</v>
      </c>
      <c r="C35" s="154">
        <v>35</v>
      </c>
      <c r="D35" s="94"/>
      <c r="E35" s="153">
        <v>4502.5849896206619</v>
      </c>
      <c r="F35" s="94">
        <v>34</v>
      </c>
      <c r="G35" s="94"/>
      <c r="H35" s="153">
        <v>4509.8552993969106</v>
      </c>
      <c r="I35" s="94">
        <v>33</v>
      </c>
      <c r="J35" s="94"/>
      <c r="K35" s="153">
        <v>5192.8873352804549</v>
      </c>
      <c r="L35" s="94">
        <v>29</v>
      </c>
    </row>
    <row r="36" spans="1:12" ht="15">
      <c r="A36" s="2" t="s">
        <v>12</v>
      </c>
      <c r="B36" s="146">
        <v>4058.8300247542543</v>
      </c>
      <c r="C36" s="147">
        <v>39</v>
      </c>
      <c r="D36" s="2"/>
      <c r="E36" s="146">
        <v>5101.0217768904113</v>
      </c>
      <c r="F36" s="2">
        <v>26</v>
      </c>
      <c r="G36" s="2"/>
      <c r="H36" s="146">
        <v>5013.6037980310366</v>
      </c>
      <c r="I36" s="2">
        <v>26</v>
      </c>
      <c r="J36" s="2"/>
      <c r="K36" s="146">
        <v>5171.2942376049732</v>
      </c>
      <c r="L36" s="2">
        <v>30</v>
      </c>
    </row>
    <row r="37" spans="1:12" ht="15">
      <c r="A37" s="94" t="s">
        <v>30</v>
      </c>
      <c r="B37" s="153">
        <v>4809.9380470701517</v>
      </c>
      <c r="C37" s="154">
        <v>26</v>
      </c>
      <c r="D37" s="94"/>
      <c r="E37" s="153">
        <v>5026.5391431276184</v>
      </c>
      <c r="F37" s="94">
        <v>28</v>
      </c>
      <c r="G37" s="94"/>
      <c r="H37" s="153">
        <v>4869.6600099773768</v>
      </c>
      <c r="I37" s="94">
        <v>27</v>
      </c>
      <c r="J37" s="94"/>
      <c r="K37" s="153">
        <v>5155.989701018857</v>
      </c>
      <c r="L37" s="94">
        <v>31</v>
      </c>
    </row>
    <row r="38" spans="1:12" ht="15">
      <c r="A38" s="2" t="s">
        <v>36</v>
      </c>
      <c r="B38" s="146">
        <v>4344.4493002296149</v>
      </c>
      <c r="C38" s="147">
        <v>33</v>
      </c>
      <c r="D38" s="2"/>
      <c r="E38" s="146">
        <v>4427.7071597450404</v>
      </c>
      <c r="F38" s="2">
        <v>35</v>
      </c>
      <c r="G38" s="2"/>
      <c r="H38" s="146">
        <v>4248.7928443033088</v>
      </c>
      <c r="I38" s="2">
        <v>39</v>
      </c>
      <c r="J38" s="2"/>
      <c r="K38" s="146">
        <v>4964.6138065183868</v>
      </c>
      <c r="L38" s="2">
        <v>32</v>
      </c>
    </row>
    <row r="39" spans="1:12" ht="15">
      <c r="A39" s="94" t="s">
        <v>34</v>
      </c>
      <c r="B39" s="153">
        <v>4156.8554571448058</v>
      </c>
      <c r="C39" s="154">
        <v>37</v>
      </c>
      <c r="D39" s="94"/>
      <c r="E39" s="153">
        <v>4327.4439007509482</v>
      </c>
      <c r="F39" s="94">
        <v>38</v>
      </c>
      <c r="G39" s="94"/>
      <c r="H39" s="153">
        <v>4255.2880994739917</v>
      </c>
      <c r="I39" s="94">
        <v>38</v>
      </c>
      <c r="J39" s="94"/>
      <c r="K39" s="153">
        <v>4943.6285850588238</v>
      </c>
      <c r="L39" s="94">
        <v>33</v>
      </c>
    </row>
    <row r="40" spans="1:12" ht="15">
      <c r="A40" s="2" t="s">
        <v>39</v>
      </c>
      <c r="B40" s="146">
        <v>4572.8304206712692</v>
      </c>
      <c r="C40" s="147">
        <v>30</v>
      </c>
      <c r="D40" s="2"/>
      <c r="E40" s="146">
        <v>4820.4132121080238</v>
      </c>
      <c r="F40" s="2">
        <v>30</v>
      </c>
      <c r="G40" s="2"/>
      <c r="H40" s="146">
        <v>4799.3576700390477</v>
      </c>
      <c r="I40" s="2">
        <v>29</v>
      </c>
      <c r="J40" s="2"/>
      <c r="K40" s="146">
        <v>4914.9052180804129</v>
      </c>
      <c r="L40" s="2">
        <v>34</v>
      </c>
    </row>
    <row r="41" spans="1:12" ht="15">
      <c r="A41" s="94" t="s">
        <v>24</v>
      </c>
      <c r="B41" s="153">
        <v>4204.8524793190854</v>
      </c>
      <c r="C41" s="154">
        <v>36</v>
      </c>
      <c r="D41" s="94"/>
      <c r="E41" s="153">
        <v>4320.7724626835543</v>
      </c>
      <c r="F41" s="94">
        <v>39</v>
      </c>
      <c r="G41" s="94"/>
      <c r="H41" s="153">
        <v>4356.3983399506296</v>
      </c>
      <c r="I41" s="94">
        <v>36</v>
      </c>
      <c r="J41" s="94"/>
      <c r="K41" s="153">
        <v>4879.0824747569413</v>
      </c>
      <c r="L41" s="94">
        <v>35</v>
      </c>
    </row>
    <row r="42" spans="1:12" ht="15">
      <c r="A42" s="2" t="s">
        <v>33</v>
      </c>
      <c r="B42" s="146">
        <v>4356.4020992577707</v>
      </c>
      <c r="C42" s="147">
        <v>32</v>
      </c>
      <c r="D42" s="2"/>
      <c r="E42" s="146">
        <v>4551.765162357935</v>
      </c>
      <c r="F42" s="2">
        <v>33</v>
      </c>
      <c r="G42" s="2"/>
      <c r="H42" s="146">
        <v>4450.3794357364623</v>
      </c>
      <c r="I42" s="2">
        <v>35</v>
      </c>
      <c r="J42" s="2"/>
      <c r="K42" s="146">
        <v>4809.6358636393343</v>
      </c>
      <c r="L42" s="2">
        <v>36</v>
      </c>
    </row>
    <row r="43" spans="1:12" ht="15">
      <c r="A43" s="94" t="s">
        <v>44</v>
      </c>
      <c r="B43" s="153">
        <v>3878.2252902198925</v>
      </c>
      <c r="C43" s="154">
        <v>45</v>
      </c>
      <c r="D43" s="94"/>
      <c r="E43" s="153">
        <v>3955.8492019022492</v>
      </c>
      <c r="F43" s="94">
        <v>48</v>
      </c>
      <c r="G43" s="94"/>
      <c r="H43" s="153">
        <v>4164.348224789399</v>
      </c>
      <c r="I43" s="94">
        <v>43</v>
      </c>
      <c r="J43" s="94"/>
      <c r="K43" s="153">
        <v>4719.044214747767</v>
      </c>
      <c r="L43" s="94">
        <v>37</v>
      </c>
    </row>
    <row r="44" spans="1:12" ht="15">
      <c r="A44" s="2" t="s">
        <v>50</v>
      </c>
      <c r="B44" s="146">
        <v>4325.9952445691206</v>
      </c>
      <c r="C44" s="147">
        <v>34</v>
      </c>
      <c r="D44" s="2"/>
      <c r="E44" s="146">
        <v>4403.1097909288246</v>
      </c>
      <c r="F44" s="2">
        <v>36</v>
      </c>
      <c r="G44" s="2"/>
      <c r="H44" s="146">
        <v>4494.9773769499843</v>
      </c>
      <c r="I44" s="2">
        <v>34</v>
      </c>
      <c r="J44" s="2"/>
      <c r="K44" s="146">
        <v>4698.7234723174952</v>
      </c>
      <c r="L44" s="2">
        <v>38</v>
      </c>
    </row>
    <row r="45" spans="1:12" ht="15">
      <c r="A45" s="94" t="s">
        <v>41</v>
      </c>
      <c r="B45" s="153">
        <v>3988.770216705936</v>
      </c>
      <c r="C45" s="154">
        <v>42</v>
      </c>
      <c r="D45" s="94"/>
      <c r="E45" s="153">
        <v>4316.984612788855</v>
      </c>
      <c r="F45" s="94">
        <v>40</v>
      </c>
      <c r="G45" s="94"/>
      <c r="H45" s="153">
        <v>4209.0212433019342</v>
      </c>
      <c r="I45" s="94">
        <v>41</v>
      </c>
      <c r="J45" s="94"/>
      <c r="K45" s="153">
        <v>4695.0641530162566</v>
      </c>
      <c r="L45" s="94">
        <v>39</v>
      </c>
    </row>
    <row r="46" spans="1:12" ht="15">
      <c r="A46" s="2" t="s">
        <v>13</v>
      </c>
      <c r="B46" s="146">
        <v>4141.1894436261</v>
      </c>
      <c r="C46" s="147">
        <v>38</v>
      </c>
      <c r="D46" s="2"/>
      <c r="E46" s="146">
        <v>4377.1343894911488</v>
      </c>
      <c r="F46" s="2">
        <v>37</v>
      </c>
      <c r="G46" s="2"/>
      <c r="H46" s="146">
        <v>4234.8055742239358</v>
      </c>
      <c r="I46" s="2">
        <v>40</v>
      </c>
      <c r="J46" s="2"/>
      <c r="K46" s="146">
        <v>4681.229973987116</v>
      </c>
      <c r="L46" s="2">
        <v>40</v>
      </c>
    </row>
    <row r="47" spans="1:12" ht="15">
      <c r="A47" s="94" t="s">
        <v>29</v>
      </c>
      <c r="B47" s="153">
        <v>4002.4682045783443</v>
      </c>
      <c r="C47" s="154">
        <v>41</v>
      </c>
      <c r="D47" s="94"/>
      <c r="E47" s="153">
        <v>4247.0526937201612</v>
      </c>
      <c r="F47" s="94">
        <v>42</v>
      </c>
      <c r="G47" s="94"/>
      <c r="H47" s="153">
        <v>4330.512316087913</v>
      </c>
      <c r="I47" s="94">
        <v>37</v>
      </c>
      <c r="J47" s="94"/>
      <c r="K47" s="153">
        <v>4673.5667323727748</v>
      </c>
      <c r="L47" s="94">
        <v>41</v>
      </c>
    </row>
    <row r="48" spans="1:12" ht="15">
      <c r="A48" s="2" t="s">
        <v>45</v>
      </c>
      <c r="B48" s="146">
        <v>3980.7840431007958</v>
      </c>
      <c r="C48" s="147">
        <v>43</v>
      </c>
      <c r="D48" s="2"/>
      <c r="E48" s="146">
        <v>4130.3109652882868</v>
      </c>
      <c r="F48" s="2">
        <v>44</v>
      </c>
      <c r="G48" s="2"/>
      <c r="H48" s="146">
        <v>3972.5718925299743</v>
      </c>
      <c r="I48" s="2">
        <v>47</v>
      </c>
      <c r="J48" s="2"/>
      <c r="K48" s="146">
        <v>4649.4698243320845</v>
      </c>
      <c r="L48" s="2">
        <v>42</v>
      </c>
    </row>
    <row r="49" spans="1:12" ht="15">
      <c r="A49" s="94" t="s">
        <v>43</v>
      </c>
      <c r="B49" s="153">
        <v>3926.2404806521513</v>
      </c>
      <c r="C49" s="154">
        <v>44</v>
      </c>
      <c r="D49" s="94"/>
      <c r="E49" s="153">
        <v>4151.6627572046546</v>
      </c>
      <c r="F49" s="94">
        <v>43</v>
      </c>
      <c r="G49" s="94"/>
      <c r="H49" s="153">
        <v>4123.6804993955147</v>
      </c>
      <c r="I49" s="94">
        <v>44</v>
      </c>
      <c r="J49" s="94"/>
      <c r="K49" s="153">
        <v>4602.468837338306</v>
      </c>
      <c r="L49" s="94">
        <v>43</v>
      </c>
    </row>
    <row r="50" spans="1:12" ht="15">
      <c r="A50" s="2" t="s">
        <v>49</v>
      </c>
      <c r="B50" s="146">
        <v>3824.0671044559881</v>
      </c>
      <c r="C50" s="147">
        <v>46</v>
      </c>
      <c r="D50" s="2"/>
      <c r="E50" s="146">
        <v>4257.8718460560203</v>
      </c>
      <c r="F50" s="2">
        <v>41</v>
      </c>
      <c r="G50" s="2"/>
      <c r="H50" s="146">
        <v>4165.8341354370259</v>
      </c>
      <c r="I50" s="2">
        <v>42</v>
      </c>
      <c r="J50" s="2"/>
      <c r="K50" s="146">
        <v>4495.0785792975985</v>
      </c>
      <c r="L50" s="2">
        <v>44</v>
      </c>
    </row>
    <row r="51" spans="1:12" ht="15">
      <c r="A51" s="94" t="s">
        <v>42</v>
      </c>
      <c r="B51" s="153">
        <v>3800.3579718926817</v>
      </c>
      <c r="C51" s="154">
        <v>47</v>
      </c>
      <c r="D51" s="94"/>
      <c r="E51" s="153">
        <v>3971.8577296144099</v>
      </c>
      <c r="F51" s="94">
        <v>46</v>
      </c>
      <c r="G51" s="94"/>
      <c r="H51" s="153">
        <v>4104.7230914637257</v>
      </c>
      <c r="I51" s="94">
        <v>45</v>
      </c>
      <c r="J51" s="94"/>
      <c r="K51" s="153">
        <v>4466.1028541765072</v>
      </c>
      <c r="L51" s="94">
        <v>45</v>
      </c>
    </row>
    <row r="52" spans="1:12" ht="15">
      <c r="A52" s="2" t="s">
        <v>51</v>
      </c>
      <c r="B52" s="146">
        <v>4011.8519331240714</v>
      </c>
      <c r="C52" s="147">
        <v>40</v>
      </c>
      <c r="D52" s="2"/>
      <c r="E52" s="146">
        <v>4060.5301179233297</v>
      </c>
      <c r="F52" s="2">
        <v>45</v>
      </c>
      <c r="G52" s="2"/>
      <c r="H52" s="146">
        <v>4097.0615634095993</v>
      </c>
      <c r="I52" s="2">
        <v>46</v>
      </c>
      <c r="J52" s="2"/>
      <c r="K52" s="146">
        <v>4429.3431161908402</v>
      </c>
      <c r="L52" s="2">
        <v>46</v>
      </c>
    </row>
    <row r="53" spans="1:12" ht="15">
      <c r="A53" s="94" t="s">
        <v>22</v>
      </c>
      <c r="B53" s="153">
        <v>3754.9243428539248</v>
      </c>
      <c r="C53" s="154">
        <v>48</v>
      </c>
      <c r="D53" s="94"/>
      <c r="E53" s="153">
        <v>3963.0648372328815</v>
      </c>
      <c r="F53" s="94">
        <v>47</v>
      </c>
      <c r="G53" s="94"/>
      <c r="H53" s="153">
        <v>3948.1286677146131</v>
      </c>
      <c r="I53" s="94">
        <v>48</v>
      </c>
      <c r="J53" s="94"/>
      <c r="K53" s="153">
        <v>4428.3048035911743</v>
      </c>
      <c r="L53" s="94">
        <v>47</v>
      </c>
    </row>
    <row r="54" spans="1:12" ht="15">
      <c r="A54" s="2" t="s">
        <v>52</v>
      </c>
      <c r="B54" s="146">
        <v>3541.8250812345304</v>
      </c>
      <c r="C54" s="147">
        <v>49</v>
      </c>
      <c r="D54" s="2"/>
      <c r="E54" s="146">
        <v>3699.2875239934506</v>
      </c>
      <c r="F54" s="2">
        <v>49</v>
      </c>
      <c r="G54" s="2"/>
      <c r="H54" s="146">
        <v>3750.8679935730734</v>
      </c>
      <c r="I54" s="2">
        <v>50</v>
      </c>
      <c r="J54" s="2"/>
      <c r="K54" s="146">
        <v>4285.3168792565693</v>
      </c>
      <c r="L54" s="2">
        <v>48</v>
      </c>
    </row>
    <row r="55" spans="1:12" ht="15">
      <c r="A55" s="94" t="s">
        <v>47</v>
      </c>
      <c r="B55" s="153">
        <v>3455.9866499791406</v>
      </c>
      <c r="C55" s="154">
        <v>50</v>
      </c>
      <c r="D55" s="94"/>
      <c r="E55" s="153">
        <v>3664.6801550118098</v>
      </c>
      <c r="F55" s="94">
        <v>50</v>
      </c>
      <c r="G55" s="94"/>
      <c r="H55" s="153">
        <v>3844.3042336258932</v>
      </c>
      <c r="I55" s="94">
        <v>49</v>
      </c>
      <c r="J55" s="94"/>
      <c r="K55" s="153">
        <v>4252.6421275193479</v>
      </c>
      <c r="L55" s="94">
        <v>49</v>
      </c>
    </row>
    <row r="56" spans="1:12" ht="15">
      <c r="A56" s="2" t="s">
        <v>5</v>
      </c>
      <c r="B56" s="146">
        <v>4804.2210448427049</v>
      </c>
      <c r="C56" s="147">
        <v>27</v>
      </c>
      <c r="D56" s="2"/>
      <c r="E56" s="146">
        <v>5099.5856134533979</v>
      </c>
      <c r="F56" s="2">
        <v>27</v>
      </c>
      <c r="G56" s="2"/>
      <c r="H56" s="146">
        <v>4560.5839773659782</v>
      </c>
      <c r="I56" s="2">
        <v>31</v>
      </c>
      <c r="J56" s="2"/>
      <c r="K56" s="146">
        <v>4196.0915403118743</v>
      </c>
      <c r="L56" s="2">
        <v>50</v>
      </c>
    </row>
    <row r="57" spans="1:12" ht="15">
      <c r="A57" s="94"/>
      <c r="B57" s="153"/>
      <c r="C57" s="154"/>
      <c r="D57" s="94"/>
      <c r="E57" s="153"/>
      <c r="F57" s="94"/>
      <c r="G57" s="94"/>
      <c r="H57" s="153"/>
      <c r="I57" s="94"/>
      <c r="J57" s="94"/>
      <c r="K57" s="153"/>
      <c r="L57" s="94"/>
    </row>
    <row r="58" spans="1:12" ht="15">
      <c r="A58" s="148" t="s">
        <v>53</v>
      </c>
      <c r="B58" s="149">
        <f>AVERAGE(B7:B56)</f>
        <v>5130.6864604224529</v>
      </c>
      <c r="C58" s="150"/>
      <c r="D58" s="148"/>
      <c r="E58" s="149">
        <f>AVERAGE(E7:E56)</f>
        <v>5411.3383136561206</v>
      </c>
      <c r="F58" s="148"/>
      <c r="G58" s="148"/>
      <c r="H58" s="149">
        <f>AVERAGE(H7:H56)</f>
        <v>5376.5840492548041</v>
      </c>
      <c r="I58" s="148"/>
      <c r="J58" s="148"/>
      <c r="K58" s="149">
        <f>AVERAGE(K7:K56)</f>
        <v>5922.4211345023568</v>
      </c>
      <c r="L58" s="148"/>
    </row>
    <row r="60" spans="1:12" ht="12.6" customHeight="1">
      <c r="A60" s="27" t="s">
        <v>296</v>
      </c>
    </row>
  </sheetData>
  <sortState xmlns:xlrd2="http://schemas.microsoft.com/office/spreadsheetml/2017/richdata2" ref="A7:L56">
    <sortCondition ref="L7:L56"/>
  </sortState>
  <mergeCells count="6">
    <mergeCell ref="B5:C5"/>
    <mergeCell ref="E5:F5"/>
    <mergeCell ref="H5:I5"/>
    <mergeCell ref="K5:L5"/>
    <mergeCell ref="A2:L2"/>
    <mergeCell ref="A4:L4"/>
  </mergeCells>
  <printOptions horizontalCentered="1"/>
  <pageMargins left="0.5" right="0.5" top="0.59" bottom="0.45" header="0.42" footer="0.37"/>
  <pageSetup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7" tint="0.39997558519241921"/>
  </sheetPr>
  <dimension ref="A1:G25"/>
  <sheetViews>
    <sheetView zoomScaleNormal="100" workbookViewId="0"/>
  </sheetViews>
  <sheetFormatPr defaultColWidth="9.140625" defaultRowHeight="15.75"/>
  <cols>
    <col min="1" max="1" width="16.7109375" style="157" customWidth="1"/>
    <col min="2" max="2" width="5.5703125" style="157" customWidth="1"/>
    <col min="3" max="3" width="9.42578125" style="157" customWidth="1"/>
    <col min="4" max="4" width="15.28515625" style="157" customWidth="1"/>
    <col min="5" max="5" width="11.5703125" style="157" customWidth="1"/>
    <col min="6" max="6" width="10.5703125" style="157" bestFit="1" customWidth="1"/>
    <col min="7" max="16384" width="9.140625" style="157"/>
  </cols>
  <sheetData>
    <row r="1" spans="1:7" ht="18.75">
      <c r="A1" s="164" t="s">
        <v>161</v>
      </c>
      <c r="B1" s="164"/>
      <c r="C1" s="164"/>
      <c r="D1" s="164"/>
      <c r="E1" s="164"/>
      <c r="F1" s="164"/>
    </row>
    <row r="2" spans="1:7" ht="18.75">
      <c r="A2" s="326" t="s">
        <v>484</v>
      </c>
      <c r="B2" s="326"/>
      <c r="C2" s="326"/>
      <c r="D2" s="326"/>
      <c r="E2" s="326"/>
      <c r="F2" s="326"/>
      <c r="G2" s="158"/>
    </row>
    <row r="3" spans="1:7" ht="18.75">
      <c r="A3" s="163"/>
      <c r="B3" s="163"/>
      <c r="C3" s="163"/>
      <c r="D3" s="163"/>
      <c r="E3" s="163"/>
      <c r="F3" s="163"/>
      <c r="G3" s="158"/>
    </row>
    <row r="4" spans="1:7">
      <c r="A4" s="325" t="str">
        <f>"Thirteen Western States - Fiscal Year "&amp;'Table 1'!F6</f>
        <v>Thirteen Western States - Fiscal Year 2021</v>
      </c>
      <c r="B4" s="325"/>
      <c r="C4" s="325"/>
      <c r="D4" s="325"/>
      <c r="E4" s="325"/>
      <c r="F4" s="325"/>
      <c r="G4" s="159"/>
    </row>
    <row r="5" spans="1:7" ht="9.1999999999999993" customHeight="1">
      <c r="A5" s="327" t="s">
        <v>2</v>
      </c>
      <c r="B5" s="168"/>
      <c r="C5" s="168"/>
      <c r="D5" s="327" t="s">
        <v>0</v>
      </c>
      <c r="E5" s="168"/>
      <c r="F5" s="168"/>
    </row>
    <row r="6" spans="1:7">
      <c r="A6" s="328"/>
      <c r="B6" s="65"/>
      <c r="C6" s="65"/>
      <c r="D6" s="328"/>
      <c r="E6" s="66" t="s">
        <v>72</v>
      </c>
      <c r="F6" s="66" t="s">
        <v>73</v>
      </c>
    </row>
    <row r="7" spans="1:7">
      <c r="A7" s="328" t="s">
        <v>2</v>
      </c>
      <c r="B7" s="65"/>
      <c r="C7" s="65"/>
      <c r="D7" s="328" t="s">
        <v>0</v>
      </c>
      <c r="E7" s="66" t="s">
        <v>1</v>
      </c>
      <c r="F7" s="66" t="s">
        <v>1</v>
      </c>
    </row>
    <row r="8" spans="1:7" ht="12.95" customHeight="1">
      <c r="A8" s="329"/>
      <c r="B8" s="169"/>
      <c r="C8" s="169"/>
      <c r="D8" s="329"/>
      <c r="E8" s="169"/>
      <c r="F8" s="169"/>
    </row>
    <row r="9" spans="1:7">
      <c r="A9" s="170" t="s">
        <v>14</v>
      </c>
      <c r="B9" s="170"/>
      <c r="C9" s="170"/>
      <c r="D9" s="171">
        <f>VLOOKUP(A9,'Table 7'!$A$7:$L$56,11,FALSE)</f>
        <v>9133.3653303065566</v>
      </c>
      <c r="E9" s="172">
        <f>VLOOKUP(A9,'Table 7'!$A$7:$L$56,12,FALSE)</f>
        <v>3</v>
      </c>
      <c r="F9" s="172">
        <v>1</v>
      </c>
    </row>
    <row r="10" spans="1:7">
      <c r="A10" s="165" t="s">
        <v>6</v>
      </c>
      <c r="B10" s="165"/>
      <c r="C10" s="165"/>
      <c r="D10" s="166">
        <f>VLOOKUP(A10,'Table 7'!$A$7:$L$56,11,FALSE)</f>
        <v>7735.5054260969528</v>
      </c>
      <c r="E10" s="167">
        <f>VLOOKUP(A10,'Table 7'!$A$7:$L$56,12,FALSE)</f>
        <v>6</v>
      </c>
      <c r="F10" s="167">
        <v>2</v>
      </c>
    </row>
    <row r="11" spans="1:7">
      <c r="A11" s="173" t="s">
        <v>35</v>
      </c>
      <c r="B11" s="173"/>
      <c r="C11" s="173"/>
      <c r="D11" s="174">
        <f>VLOOKUP(A11,'Table 7'!$A$7:$L$56,11,FALSE)</f>
        <v>6677.1259721769629</v>
      </c>
      <c r="E11" s="175">
        <f>VLOOKUP(A11,'Table 7'!$A$7:$L$56,12,FALSE)</f>
        <v>14</v>
      </c>
      <c r="F11" s="175">
        <v>3</v>
      </c>
    </row>
    <row r="12" spans="1:7">
      <c r="A12" s="165" t="s">
        <v>23</v>
      </c>
      <c r="B12" s="165"/>
      <c r="C12" s="165"/>
      <c r="D12" s="166">
        <f>VLOOKUP(A12,'Table 7'!$A$7:$L$56,11,FALSE)</f>
        <v>6502.9517326514006</v>
      </c>
      <c r="E12" s="167">
        <f>VLOOKUP(A12,'Table 7'!$A$7:$L$56,12,FALSE)</f>
        <v>15</v>
      </c>
      <c r="F12" s="167">
        <v>4</v>
      </c>
    </row>
    <row r="13" spans="1:7">
      <c r="A13" s="170" t="s">
        <v>40</v>
      </c>
      <c r="B13" s="170"/>
      <c r="C13" s="170"/>
      <c r="D13" s="171">
        <f>VLOOKUP(A13,'Table 7'!$A$7:$L$56,11,FALSE)</f>
        <v>6433.1037975821391</v>
      </c>
      <c r="E13" s="172">
        <f>VLOOKUP(A13,'Table 7'!$A$7:$L$56,12,FALSE)</f>
        <v>17</v>
      </c>
      <c r="F13" s="172">
        <v>5</v>
      </c>
    </row>
    <row r="14" spans="1:7">
      <c r="A14" s="165" t="s">
        <v>31</v>
      </c>
      <c r="B14" s="165"/>
      <c r="C14" s="165"/>
      <c r="D14" s="166">
        <f>VLOOKUP(A14,'Table 7'!$A$7:$L$56,11,FALSE)</f>
        <v>5747.2590318793709</v>
      </c>
      <c r="E14" s="167">
        <f>VLOOKUP(A14,'Table 7'!$A$7:$L$56,12,FALSE)</f>
        <v>23</v>
      </c>
      <c r="F14" s="167">
        <v>6</v>
      </c>
    </row>
    <row r="15" spans="1:7">
      <c r="A15" s="170" t="s">
        <v>15</v>
      </c>
      <c r="B15" s="170"/>
      <c r="C15" s="170"/>
      <c r="D15" s="171">
        <f>VLOOKUP(A15,'Table 7'!$A$7:$L$56,11,FALSE)</f>
        <v>5221.0108984513636</v>
      </c>
      <c r="E15" s="172">
        <f>VLOOKUP(A15,'Table 7'!$A$7:$L$56,12,FALSE)</f>
        <v>28</v>
      </c>
      <c r="F15" s="172">
        <v>7</v>
      </c>
    </row>
    <row r="16" spans="1:7">
      <c r="A16" s="165" t="s">
        <v>32</v>
      </c>
      <c r="B16" s="165"/>
      <c r="C16" s="165"/>
      <c r="D16" s="166">
        <f>VLOOKUP(A16,'Table 7'!$A$7:$L$56,11,FALSE)</f>
        <v>5192.8873352804549</v>
      </c>
      <c r="E16" s="167">
        <f>VLOOKUP(A16,'Table 7'!$A$7:$L$56,12,FALSE)</f>
        <v>29</v>
      </c>
      <c r="F16" s="167">
        <v>8</v>
      </c>
    </row>
    <row r="17" spans="1:6">
      <c r="A17" s="170" t="s">
        <v>12</v>
      </c>
      <c r="B17" s="170"/>
      <c r="C17" s="170"/>
      <c r="D17" s="171">
        <f>VLOOKUP(A17,'Table 7'!$A$7:$L$56,11,FALSE)</f>
        <v>5171.2942376049732</v>
      </c>
      <c r="E17" s="172">
        <f>VLOOKUP(A17,'Table 7'!$A$7:$L$56,12,FALSE)</f>
        <v>30</v>
      </c>
      <c r="F17" s="172">
        <v>9</v>
      </c>
    </row>
    <row r="18" spans="1:6">
      <c r="A18" s="165" t="s">
        <v>30</v>
      </c>
      <c r="B18" s="165"/>
      <c r="C18" s="165"/>
      <c r="D18" s="166">
        <f>VLOOKUP(A18,'Table 7'!$A$7:$L$56,11,FALSE)</f>
        <v>5155.989701018857</v>
      </c>
      <c r="E18" s="167">
        <f>VLOOKUP(A18,'Table 7'!$A$7:$L$56,12,FALSE)</f>
        <v>31</v>
      </c>
      <c r="F18" s="167">
        <v>10</v>
      </c>
    </row>
    <row r="19" spans="1:6">
      <c r="A19" s="170" t="s">
        <v>44</v>
      </c>
      <c r="B19" s="170"/>
      <c r="C19" s="170"/>
      <c r="D19" s="171">
        <f>VLOOKUP(A19,'Table 7'!$A$7:$L$56,11,FALSE)</f>
        <v>4719.044214747767</v>
      </c>
      <c r="E19" s="172">
        <f>VLOOKUP(A19,'Table 7'!$A$7:$L$56,12,FALSE)</f>
        <v>37</v>
      </c>
      <c r="F19" s="172">
        <v>11</v>
      </c>
    </row>
    <row r="20" spans="1:6">
      <c r="A20" s="165" t="s">
        <v>41</v>
      </c>
      <c r="B20" s="165"/>
      <c r="C20" s="165"/>
      <c r="D20" s="166">
        <f>VLOOKUP(A20,'Table 7'!$A$7:$L$56,11,FALSE)</f>
        <v>4695.0641530162566</v>
      </c>
      <c r="E20" s="167">
        <f>VLOOKUP(A20,'Table 7'!$A$7:$L$56,12,FALSE)</f>
        <v>39</v>
      </c>
      <c r="F20" s="167">
        <v>12</v>
      </c>
    </row>
    <row r="21" spans="1:6">
      <c r="A21" s="170" t="s">
        <v>5</v>
      </c>
      <c r="B21" s="170"/>
      <c r="C21" s="170"/>
      <c r="D21" s="171">
        <f>VLOOKUP(A21,'Table 7'!$A$7:$L$56,11,FALSE)</f>
        <v>4196.0915403118743</v>
      </c>
      <c r="E21" s="172">
        <f>VLOOKUP(A21,'Table 7'!$A$7:$L$56,12,FALSE)</f>
        <v>50</v>
      </c>
      <c r="F21" s="172">
        <v>13</v>
      </c>
    </row>
    <row r="22" spans="1:6">
      <c r="A22" s="161"/>
      <c r="B22" s="160"/>
      <c r="C22" s="160"/>
      <c r="D22" s="161"/>
      <c r="E22" s="161"/>
      <c r="F22" s="161"/>
    </row>
    <row r="23" spans="1:6">
      <c r="A23" s="162"/>
      <c r="B23" s="162"/>
      <c r="C23" s="162"/>
      <c r="D23" s="162"/>
      <c r="E23" s="162"/>
      <c r="F23" s="162"/>
    </row>
    <row r="25" spans="1:6">
      <c r="A25" s="27" t="s">
        <v>296</v>
      </c>
    </row>
  </sheetData>
  <sortState xmlns:xlrd2="http://schemas.microsoft.com/office/spreadsheetml/2017/richdata2" ref="A9:E21">
    <sortCondition descending="1" ref="D9:D21"/>
  </sortState>
  <mergeCells count="4">
    <mergeCell ref="A4:F4"/>
    <mergeCell ref="A2:F2"/>
    <mergeCell ref="A5:A8"/>
    <mergeCell ref="D5:D8"/>
  </mergeCells>
  <printOptions horizontalCentered="1"/>
  <pageMargins left="0.75" right="0.75" top="0.75" bottom="0.75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7" tint="0.39997558519241921"/>
  </sheetPr>
  <dimension ref="A1:M21"/>
  <sheetViews>
    <sheetView zoomScaleNormal="100" workbookViewId="0"/>
  </sheetViews>
  <sheetFormatPr defaultColWidth="9.140625" defaultRowHeight="12.75"/>
  <cols>
    <col min="1" max="1" width="7.5703125" style="3" customWidth="1"/>
    <col min="2" max="2" width="10.140625" style="3" customWidth="1"/>
    <col min="3" max="3" width="7" style="3" customWidth="1"/>
    <col min="4" max="4" width="3.85546875" style="3" customWidth="1"/>
    <col min="5" max="5" width="6.42578125" style="3" customWidth="1"/>
    <col min="6" max="6" width="9" style="3" customWidth="1"/>
    <col min="7" max="8" width="7" style="3" customWidth="1"/>
    <col min="9" max="9" width="4.140625" style="3" customWidth="1"/>
    <col min="10" max="10" width="8" style="3" customWidth="1"/>
    <col min="11" max="11" width="8.140625" style="3" customWidth="1"/>
    <col min="12" max="16384" width="9.140625" style="3"/>
  </cols>
  <sheetData>
    <row r="1" spans="1:13" ht="18.75">
      <c r="A1" s="36" t="s">
        <v>162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s="50" customFormat="1" ht="18.75">
      <c r="A2" s="302" t="s">
        <v>485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</row>
    <row r="3" spans="1:13" s="50" customFormat="1" ht="18.7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3" s="50" customFormat="1" ht="18.75">
      <c r="A4" s="303" t="s">
        <v>74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</row>
    <row r="5" spans="1:13" ht="13.7" customHeight="1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</row>
    <row r="6" spans="1:13" ht="15">
      <c r="A6" s="178" t="s">
        <v>59</v>
      </c>
      <c r="B6" s="331" t="s">
        <v>60</v>
      </c>
      <c r="C6" s="330"/>
      <c r="D6" s="179"/>
      <c r="E6" s="65"/>
      <c r="F6" s="331" t="s">
        <v>61</v>
      </c>
      <c r="G6" s="331"/>
      <c r="H6" s="65"/>
      <c r="I6" s="65"/>
      <c r="J6" s="331" t="s">
        <v>62</v>
      </c>
      <c r="K6" s="331"/>
    </row>
    <row r="7" spans="1:13" ht="14.25" customHeight="1">
      <c r="A7" s="178" t="s">
        <v>63</v>
      </c>
      <c r="B7" s="179" t="s">
        <v>0</v>
      </c>
      <c r="C7" s="330" t="s">
        <v>1</v>
      </c>
      <c r="D7" s="330"/>
      <c r="E7" s="65"/>
      <c r="F7" s="179" t="s">
        <v>0</v>
      </c>
      <c r="G7" s="179" t="s">
        <v>1</v>
      </c>
      <c r="H7" s="65"/>
      <c r="I7" s="65"/>
      <c r="J7" s="65" t="s">
        <v>0</v>
      </c>
      <c r="K7" s="66" t="s">
        <v>1</v>
      </c>
    </row>
    <row r="8" spans="1:13" ht="1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3" ht="17.45" customHeight="1">
      <c r="A9" s="92">
        <v>2021</v>
      </c>
      <c r="B9" s="180">
        <v>4222.4184496411262</v>
      </c>
      <c r="C9" s="94">
        <v>12</v>
      </c>
      <c r="D9" s="180"/>
      <c r="E9" s="180"/>
      <c r="F9" s="180">
        <v>2454.7075225358367</v>
      </c>
      <c r="G9" s="94">
        <v>16</v>
      </c>
      <c r="H9" s="94"/>
      <c r="I9" s="180"/>
      <c r="J9" s="180">
        <v>6677.1259721769629</v>
      </c>
      <c r="K9" s="94">
        <v>14</v>
      </c>
    </row>
    <row r="10" spans="1:13" ht="17.45" customHeight="1">
      <c r="A10" s="82">
        <v>2020</v>
      </c>
      <c r="B10" s="176">
        <v>3798.6972633654805</v>
      </c>
      <c r="C10" s="2">
        <v>12</v>
      </c>
      <c r="D10" s="2"/>
      <c r="E10" s="2"/>
      <c r="F10" s="176">
        <v>2421.3465163982983</v>
      </c>
      <c r="G10" s="2">
        <v>16</v>
      </c>
      <c r="H10" s="2"/>
      <c r="I10" s="2"/>
      <c r="J10" s="176">
        <v>6220.0437797637787</v>
      </c>
      <c r="K10" s="2">
        <v>13</v>
      </c>
    </row>
    <row r="11" spans="1:13" ht="17.45" customHeight="1">
      <c r="A11" s="92">
        <v>2019</v>
      </c>
      <c r="B11" s="181">
        <v>3708.326129950744</v>
      </c>
      <c r="C11" s="94">
        <v>12</v>
      </c>
      <c r="D11" s="94"/>
      <c r="E11" s="94"/>
      <c r="F11" s="181">
        <v>2332.2525941119452</v>
      </c>
      <c r="G11" s="94">
        <v>16</v>
      </c>
      <c r="H11" s="94"/>
      <c r="I11" s="94"/>
      <c r="J11" s="181">
        <v>6040.5787240626896</v>
      </c>
      <c r="K11" s="94">
        <v>13</v>
      </c>
      <c r="M11" s="118"/>
    </row>
    <row r="12" spans="1:13" ht="17.45" customHeight="1">
      <c r="A12" s="82">
        <v>2018</v>
      </c>
      <c r="B12" s="176">
        <v>3568.62880963613</v>
      </c>
      <c r="C12" s="2">
        <v>12</v>
      </c>
      <c r="D12" s="2"/>
      <c r="E12" s="2"/>
      <c r="F12" s="176">
        <v>2271.4327093477782</v>
      </c>
      <c r="G12" s="2">
        <v>14</v>
      </c>
      <c r="H12" s="2"/>
      <c r="I12" s="2"/>
      <c r="J12" s="176">
        <v>5840.0615189839082</v>
      </c>
      <c r="K12" s="2">
        <v>12</v>
      </c>
    </row>
    <row r="13" spans="1:13" ht="17.45" customHeight="1">
      <c r="A13" s="92">
        <v>2017</v>
      </c>
      <c r="B13" s="181">
        <v>3279.8469368576948</v>
      </c>
      <c r="C13" s="94">
        <v>12</v>
      </c>
      <c r="D13" s="94"/>
      <c r="E13" s="94"/>
      <c r="F13" s="181">
        <v>2140.5582471686803</v>
      </c>
      <c r="G13" s="94">
        <v>16</v>
      </c>
      <c r="H13" s="94"/>
      <c r="I13" s="94"/>
      <c r="J13" s="181">
        <v>5420.4051840263755</v>
      </c>
      <c r="K13" s="94">
        <v>13</v>
      </c>
    </row>
    <row r="14" spans="1:13" ht="17.45" customHeight="1">
      <c r="A14" s="82">
        <v>2016</v>
      </c>
      <c r="B14" s="176">
        <v>3102.8801242929762</v>
      </c>
      <c r="C14" s="2">
        <v>14</v>
      </c>
      <c r="D14" s="2"/>
      <c r="E14" s="2"/>
      <c r="F14" s="176">
        <v>2030.3280266122449</v>
      </c>
      <c r="G14" s="2">
        <v>18</v>
      </c>
      <c r="H14" s="2"/>
      <c r="I14" s="2"/>
      <c r="J14" s="176">
        <v>5133.2081509052214</v>
      </c>
      <c r="K14" s="2">
        <v>15</v>
      </c>
    </row>
    <row r="15" spans="1:13" ht="17.45" customHeight="1">
      <c r="A15" s="92">
        <v>2015</v>
      </c>
      <c r="B15" s="181">
        <v>2920.8231548667195</v>
      </c>
      <c r="C15" s="94">
        <v>20</v>
      </c>
      <c r="D15" s="94"/>
      <c r="E15" s="94"/>
      <c r="F15" s="181">
        <v>1917.6985200676963</v>
      </c>
      <c r="G15" s="94">
        <v>19</v>
      </c>
      <c r="H15" s="94"/>
      <c r="I15" s="94"/>
      <c r="J15" s="181">
        <v>4838.5216749344163</v>
      </c>
      <c r="K15" s="94">
        <v>17</v>
      </c>
    </row>
    <row r="16" spans="1:13" ht="17.45" customHeight="1">
      <c r="A16" s="82">
        <v>2014</v>
      </c>
      <c r="B16" s="176">
        <v>2788.5598765617083</v>
      </c>
      <c r="C16" s="2">
        <v>19</v>
      </c>
      <c r="D16" s="2"/>
      <c r="E16" s="2"/>
      <c r="F16" s="176">
        <v>1832.8015379027736</v>
      </c>
      <c r="G16" s="2">
        <v>20</v>
      </c>
      <c r="H16" s="2"/>
      <c r="I16" s="2"/>
      <c r="J16" s="176">
        <v>4621.3614144644816</v>
      </c>
      <c r="K16" s="2">
        <v>18</v>
      </c>
    </row>
    <row r="17" spans="1:11" ht="17.45" customHeight="1">
      <c r="A17" s="92">
        <v>2013</v>
      </c>
      <c r="B17" s="181">
        <v>2721.1913911150446</v>
      </c>
      <c r="C17" s="94">
        <v>21</v>
      </c>
      <c r="D17" s="94"/>
      <c r="E17" s="94"/>
      <c r="F17" s="181">
        <v>1748.2877391900092</v>
      </c>
      <c r="G17" s="94">
        <v>21</v>
      </c>
      <c r="H17" s="94"/>
      <c r="I17" s="94"/>
      <c r="J17" s="181">
        <v>4469.4791303050533</v>
      </c>
      <c r="K17" s="94">
        <v>21</v>
      </c>
    </row>
    <row r="18" spans="1:11" ht="17.45" customHeight="1">
      <c r="A18" s="82">
        <v>2012</v>
      </c>
      <c r="B18" s="176">
        <v>2580.3115749158915</v>
      </c>
      <c r="C18" s="2">
        <v>23</v>
      </c>
      <c r="D18" s="2"/>
      <c r="E18" s="2"/>
      <c r="F18" s="176">
        <v>1731.043882842444</v>
      </c>
      <c r="G18" s="2">
        <v>22</v>
      </c>
      <c r="H18" s="2"/>
      <c r="I18" s="2"/>
      <c r="J18" s="176">
        <v>4311.3554577583354</v>
      </c>
      <c r="K18" s="2">
        <v>22</v>
      </c>
    </row>
    <row r="19" spans="1:11" ht="16.7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1" spans="1:11">
      <c r="A21" s="27" t="s">
        <v>296</v>
      </c>
    </row>
  </sheetData>
  <mergeCells count="6">
    <mergeCell ref="C7:D7"/>
    <mergeCell ref="F6:G6"/>
    <mergeCell ref="A2:K2"/>
    <mergeCell ref="A4:K4"/>
    <mergeCell ref="B6:C6"/>
    <mergeCell ref="J6:K6"/>
  </mergeCells>
  <printOptions horizontalCentered="1"/>
  <pageMargins left="1" right="1.25" top="0.75" bottom="0.75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7" tint="0.39997558519241921"/>
  </sheetPr>
  <dimension ref="A1:L60"/>
  <sheetViews>
    <sheetView zoomScaleNormal="100" workbookViewId="0"/>
  </sheetViews>
  <sheetFormatPr defaultColWidth="9.140625" defaultRowHeight="12" customHeight="1"/>
  <cols>
    <col min="1" max="1" width="15.140625" style="3" customWidth="1"/>
    <col min="2" max="2" width="10.140625" style="99" bestFit="1" customWidth="1"/>
    <col min="3" max="3" width="4.85546875" style="14" bestFit="1" customWidth="1"/>
    <col min="4" max="4" width="5.85546875" style="3" customWidth="1"/>
    <col min="5" max="5" width="7.5703125" style="99" customWidth="1"/>
    <col min="6" max="6" width="6.42578125" style="14" customWidth="1"/>
    <col min="7" max="7" width="5.140625" style="3" customWidth="1"/>
    <col min="8" max="8" width="7.85546875" style="3" customWidth="1"/>
    <col min="9" max="9" width="7.140625" style="3" customWidth="1"/>
    <col min="10" max="10" width="6.140625" style="3" customWidth="1"/>
    <col min="11" max="11" width="9.140625" style="3"/>
    <col min="12" max="12" width="8" style="3" customWidth="1"/>
    <col min="13" max="16384" width="9.140625" style="3"/>
  </cols>
  <sheetData>
    <row r="1" spans="1:12" ht="18.75">
      <c r="A1" s="36" t="s">
        <v>163</v>
      </c>
      <c r="B1" s="103"/>
      <c r="C1" s="36"/>
      <c r="D1" s="36"/>
      <c r="E1" s="103"/>
      <c r="F1" s="36"/>
      <c r="G1" s="36"/>
      <c r="H1" s="36"/>
      <c r="I1" s="36"/>
      <c r="J1" s="36"/>
      <c r="K1" s="36"/>
      <c r="L1" s="36"/>
    </row>
    <row r="2" spans="1:12" ht="19.5" customHeight="1">
      <c r="A2" s="302" t="s">
        <v>486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2" ht="19.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6.350000000000001" customHeight="1">
      <c r="A4" s="303" t="str">
        <f>"Fiscal Years "&amp;'Table 1'!C6&amp;" - "&amp;'Table 1'!F6</f>
        <v>Fiscal Years 2018 - 2021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</row>
    <row r="5" spans="1:12" ht="15">
      <c r="A5" s="64"/>
      <c r="B5" s="323" t="str">
        <f>"FY "&amp;'Table 1'!C6</f>
        <v>FY 2018</v>
      </c>
      <c r="C5" s="323"/>
      <c r="D5" s="64"/>
      <c r="E5" s="323" t="str">
        <f>"FY "&amp;'Table 1'!D6</f>
        <v>FY 2019</v>
      </c>
      <c r="F5" s="324"/>
      <c r="G5" s="64"/>
      <c r="H5" s="323" t="str">
        <f>"FY "&amp;'Table 1'!E6</f>
        <v>FY 2020</v>
      </c>
      <c r="I5" s="324"/>
      <c r="J5" s="64"/>
      <c r="K5" s="323" t="str">
        <f>"FY "&amp;'Table 1'!F6</f>
        <v>FY 2021</v>
      </c>
      <c r="L5" s="324"/>
    </row>
    <row r="6" spans="1:12" ht="15">
      <c r="A6" s="67" t="s">
        <v>2</v>
      </c>
      <c r="B6" s="105" t="s">
        <v>64</v>
      </c>
      <c r="C6" s="152" t="s">
        <v>1</v>
      </c>
      <c r="D6" s="67"/>
      <c r="E6" s="105" t="s">
        <v>64</v>
      </c>
      <c r="F6" s="106" t="s">
        <v>1</v>
      </c>
      <c r="G6" s="67"/>
      <c r="H6" s="105" t="s">
        <v>64</v>
      </c>
      <c r="I6" s="106" t="s">
        <v>1</v>
      </c>
      <c r="J6" s="67"/>
      <c r="K6" s="105" t="s">
        <v>64</v>
      </c>
      <c r="L6" s="106" t="s">
        <v>1</v>
      </c>
    </row>
    <row r="7" spans="1:12" ht="15">
      <c r="A7" s="94" t="s">
        <v>11</v>
      </c>
      <c r="B7" s="181">
        <v>3331.3354546284872</v>
      </c>
      <c r="C7" s="186">
        <v>2</v>
      </c>
      <c r="D7" s="94"/>
      <c r="E7" s="181">
        <v>3380.8086641534123</v>
      </c>
      <c r="F7" s="111">
        <v>1</v>
      </c>
      <c r="G7" s="94"/>
      <c r="H7" s="181">
        <v>3439.5677886690332</v>
      </c>
      <c r="I7" s="94">
        <v>1</v>
      </c>
      <c r="J7" s="94"/>
      <c r="K7" s="181">
        <v>3536.9017446551538</v>
      </c>
      <c r="L7" s="181">
        <v>1</v>
      </c>
    </row>
    <row r="8" spans="1:12" ht="15">
      <c r="A8" s="2" t="s">
        <v>48</v>
      </c>
      <c r="B8" s="176">
        <v>3405.2755587998095</v>
      </c>
      <c r="C8" s="182">
        <v>1</v>
      </c>
      <c r="D8" s="2"/>
      <c r="E8" s="176">
        <v>3202.6449308544738</v>
      </c>
      <c r="F8" s="108">
        <v>2</v>
      </c>
      <c r="G8" s="2"/>
      <c r="H8" s="176">
        <v>3298.9246512333125</v>
      </c>
      <c r="I8" s="2">
        <v>2</v>
      </c>
      <c r="J8" s="2"/>
      <c r="K8" s="176">
        <v>3328.6372205743996</v>
      </c>
      <c r="L8" s="176">
        <v>2</v>
      </c>
    </row>
    <row r="9" spans="1:12" ht="15">
      <c r="A9" s="94" t="s">
        <v>4</v>
      </c>
      <c r="B9" s="181">
        <v>2911.8371526316178</v>
      </c>
      <c r="C9" s="186">
        <v>4</v>
      </c>
      <c r="D9" s="94"/>
      <c r="E9" s="181">
        <v>3029.2272571012404</v>
      </c>
      <c r="F9" s="111">
        <v>4</v>
      </c>
      <c r="G9" s="94"/>
      <c r="H9" s="181">
        <v>3157.9590378455496</v>
      </c>
      <c r="I9" s="94">
        <v>4</v>
      </c>
      <c r="J9" s="94"/>
      <c r="K9" s="181">
        <v>3301.3612888929028</v>
      </c>
      <c r="L9" s="181">
        <v>3</v>
      </c>
    </row>
    <row r="10" spans="1:12" ht="15">
      <c r="A10" s="2" t="s">
        <v>16</v>
      </c>
      <c r="B10" s="176">
        <v>3053.8546934747751</v>
      </c>
      <c r="C10" s="182">
        <v>3</v>
      </c>
      <c r="D10" s="2"/>
      <c r="E10" s="176">
        <v>3174.4174841429085</v>
      </c>
      <c r="F10" s="108">
        <v>3</v>
      </c>
      <c r="G10" s="2"/>
      <c r="H10" s="176">
        <v>3246.9805184634224</v>
      </c>
      <c r="I10" s="2">
        <v>3</v>
      </c>
      <c r="J10" s="2"/>
      <c r="K10" s="176">
        <v>3299.8639002691416</v>
      </c>
      <c r="L10" s="176">
        <v>4</v>
      </c>
    </row>
    <row r="11" spans="1:12" ht="15">
      <c r="A11" s="94" t="s">
        <v>7</v>
      </c>
      <c r="B11" s="181">
        <v>2589.626029440069</v>
      </c>
      <c r="C11" s="186">
        <v>5</v>
      </c>
      <c r="D11" s="94"/>
      <c r="E11" s="181">
        <v>2765.4444508613678</v>
      </c>
      <c r="F11" s="111">
        <v>5</v>
      </c>
      <c r="G11" s="94"/>
      <c r="H11" s="181">
        <v>2860.5271112025152</v>
      </c>
      <c r="I11" s="94">
        <v>5</v>
      </c>
      <c r="J11" s="94"/>
      <c r="K11" s="181">
        <v>3010.6969589029591</v>
      </c>
      <c r="L11" s="181">
        <v>5</v>
      </c>
    </row>
    <row r="12" spans="1:12" ht="15">
      <c r="A12" s="2" t="s">
        <v>8</v>
      </c>
      <c r="B12" s="176">
        <v>2247.5181265433866</v>
      </c>
      <c r="C12" s="182">
        <v>9</v>
      </c>
      <c r="D12" s="2"/>
      <c r="E12" s="176">
        <v>2646.2086966179818</v>
      </c>
      <c r="F12" s="108">
        <v>6</v>
      </c>
      <c r="G12" s="2"/>
      <c r="H12" s="176">
        <v>2794.0937924267414</v>
      </c>
      <c r="I12" s="2">
        <v>6</v>
      </c>
      <c r="J12" s="2"/>
      <c r="K12" s="176">
        <v>2863.1777036090166</v>
      </c>
      <c r="L12" s="176">
        <v>6</v>
      </c>
    </row>
    <row r="13" spans="1:12" ht="15">
      <c r="A13" s="94" t="s">
        <v>21</v>
      </c>
      <c r="B13" s="181">
        <v>2508.5160699899143</v>
      </c>
      <c r="C13" s="186">
        <v>6</v>
      </c>
      <c r="D13" s="94"/>
      <c r="E13" s="181">
        <v>2552.3398875673538</v>
      </c>
      <c r="F13" s="111">
        <v>7</v>
      </c>
      <c r="G13" s="94"/>
      <c r="H13" s="181">
        <v>2640.2652959018146</v>
      </c>
      <c r="I13" s="94">
        <v>7</v>
      </c>
      <c r="J13" s="94"/>
      <c r="K13" s="181">
        <v>2797.3353456087279</v>
      </c>
      <c r="L13" s="181">
        <v>7</v>
      </c>
    </row>
    <row r="14" spans="1:12" ht="15">
      <c r="A14" s="2" t="s">
        <v>17</v>
      </c>
      <c r="B14" s="176">
        <v>2404.4615517912021</v>
      </c>
      <c r="C14" s="182">
        <v>7</v>
      </c>
      <c r="D14" s="2"/>
      <c r="E14" s="176">
        <v>2427.8732055203063</v>
      </c>
      <c r="F14" s="108">
        <v>8</v>
      </c>
      <c r="G14" s="2"/>
      <c r="H14" s="176">
        <v>2452.6506499629063</v>
      </c>
      <c r="I14" s="2">
        <v>8</v>
      </c>
      <c r="J14" s="2"/>
      <c r="K14" s="176">
        <v>2463.3796843147002</v>
      </c>
      <c r="L14" s="176">
        <v>8</v>
      </c>
    </row>
    <row r="15" spans="1:12" ht="15">
      <c r="A15" s="94" t="s">
        <v>10</v>
      </c>
      <c r="B15" s="181">
        <v>2256.5597101443891</v>
      </c>
      <c r="C15" s="186">
        <v>8</v>
      </c>
      <c r="D15" s="94"/>
      <c r="E15" s="181">
        <v>2283.2416997099617</v>
      </c>
      <c r="F15" s="111">
        <v>9</v>
      </c>
      <c r="G15" s="94"/>
      <c r="H15" s="181">
        <v>2333.6110473418598</v>
      </c>
      <c r="I15" s="94">
        <v>9</v>
      </c>
      <c r="J15" s="94"/>
      <c r="K15" s="181">
        <v>2444.0976398693006</v>
      </c>
      <c r="L15" s="181">
        <v>9</v>
      </c>
    </row>
    <row r="16" spans="1:12" ht="15">
      <c r="A16" s="2" t="s">
        <v>5</v>
      </c>
      <c r="B16" s="176">
        <v>2174.4216920570011</v>
      </c>
      <c r="C16" s="182">
        <v>10</v>
      </c>
      <c r="D16" s="2"/>
      <c r="E16" s="176">
        <v>2203.3259366396601</v>
      </c>
      <c r="F16" s="108">
        <v>10</v>
      </c>
      <c r="G16" s="2"/>
      <c r="H16" s="176">
        <v>2273.4182245248176</v>
      </c>
      <c r="I16" s="2">
        <v>10</v>
      </c>
      <c r="J16" s="2"/>
      <c r="K16" s="176">
        <v>2329.3088087015963</v>
      </c>
      <c r="L16" s="176">
        <v>10</v>
      </c>
    </row>
    <row r="17" spans="1:12" ht="15">
      <c r="A17" s="94" t="s">
        <v>39</v>
      </c>
      <c r="B17" s="181">
        <v>2022.6845312919497</v>
      </c>
      <c r="C17" s="186">
        <v>12</v>
      </c>
      <c r="D17" s="94"/>
      <c r="E17" s="181">
        <v>2161.4949564162844</v>
      </c>
      <c r="F17" s="111">
        <v>11</v>
      </c>
      <c r="G17" s="94"/>
      <c r="H17" s="181">
        <v>2238.50137470851</v>
      </c>
      <c r="I17" s="94">
        <v>11</v>
      </c>
      <c r="J17" s="94"/>
      <c r="K17" s="181">
        <v>2242.4818713599129</v>
      </c>
      <c r="L17" s="181">
        <v>11</v>
      </c>
    </row>
    <row r="18" spans="1:12" ht="15">
      <c r="A18" s="2" t="s">
        <v>19</v>
      </c>
      <c r="B18" s="176">
        <v>2040.0711346388471</v>
      </c>
      <c r="C18" s="182">
        <v>11</v>
      </c>
      <c r="D18" s="2"/>
      <c r="E18" s="176">
        <v>1994.9670165063969</v>
      </c>
      <c r="F18" s="108">
        <v>13</v>
      </c>
      <c r="G18" s="2"/>
      <c r="H18" s="176">
        <v>2094.6766810218487</v>
      </c>
      <c r="I18" s="2">
        <v>13</v>
      </c>
      <c r="J18" s="2"/>
      <c r="K18" s="176">
        <v>2172.5301914460201</v>
      </c>
      <c r="L18" s="176">
        <v>12</v>
      </c>
    </row>
    <row r="19" spans="1:12" ht="15">
      <c r="A19" s="94" t="s">
        <v>15</v>
      </c>
      <c r="B19" s="181">
        <v>1943.0974163901653</v>
      </c>
      <c r="C19" s="186">
        <v>13</v>
      </c>
      <c r="D19" s="94"/>
      <c r="E19" s="181">
        <v>2083.0356940923903</v>
      </c>
      <c r="F19" s="111">
        <v>12</v>
      </c>
      <c r="G19" s="94"/>
      <c r="H19" s="181">
        <v>2169.9096709603523</v>
      </c>
      <c r="I19" s="94">
        <v>12</v>
      </c>
      <c r="J19" s="94"/>
      <c r="K19" s="181">
        <v>2167.2111564131196</v>
      </c>
      <c r="L19" s="181">
        <v>13</v>
      </c>
    </row>
    <row r="20" spans="1:12" ht="15">
      <c r="A20" s="2" t="s">
        <v>40</v>
      </c>
      <c r="B20" s="176">
        <v>1582.3224263410623</v>
      </c>
      <c r="C20" s="182">
        <v>24</v>
      </c>
      <c r="D20" s="2"/>
      <c r="E20" s="176">
        <v>1823.6174204060064</v>
      </c>
      <c r="F20" s="108">
        <v>15</v>
      </c>
      <c r="G20" s="2"/>
      <c r="H20" s="176">
        <v>1945.3171880987472</v>
      </c>
      <c r="I20" s="2">
        <v>15</v>
      </c>
      <c r="J20" s="2"/>
      <c r="K20" s="176">
        <v>2080.3548570277785</v>
      </c>
      <c r="L20" s="176">
        <v>14</v>
      </c>
    </row>
    <row r="21" spans="1:12" ht="15">
      <c r="A21" s="94" t="s">
        <v>14</v>
      </c>
      <c r="B21" s="181">
        <v>1709.5345632874901</v>
      </c>
      <c r="C21" s="186">
        <v>15</v>
      </c>
      <c r="D21" s="94"/>
      <c r="E21" s="181">
        <v>1863.3409842688316</v>
      </c>
      <c r="F21" s="111">
        <v>14</v>
      </c>
      <c r="G21" s="94"/>
      <c r="H21" s="181">
        <v>1952.3570296709852</v>
      </c>
      <c r="I21" s="94">
        <v>14</v>
      </c>
      <c r="J21" s="94"/>
      <c r="K21" s="181">
        <v>2077.7987189548753</v>
      </c>
      <c r="L21" s="181">
        <v>15</v>
      </c>
    </row>
    <row r="22" spans="1:12" ht="15">
      <c r="A22" s="2" t="s">
        <v>26</v>
      </c>
      <c r="B22" s="176">
        <v>1672.7603465606533</v>
      </c>
      <c r="C22" s="182">
        <v>18</v>
      </c>
      <c r="D22" s="2"/>
      <c r="E22" s="176">
        <v>1758.3502262851493</v>
      </c>
      <c r="F22" s="108">
        <v>18</v>
      </c>
      <c r="G22" s="2"/>
      <c r="H22" s="176">
        <v>1814.0774431808723</v>
      </c>
      <c r="I22" s="2">
        <v>18</v>
      </c>
      <c r="J22" s="2"/>
      <c r="K22" s="176">
        <v>1941.152853204019</v>
      </c>
      <c r="L22" s="176">
        <v>16</v>
      </c>
    </row>
    <row r="23" spans="1:12" ht="15">
      <c r="A23" s="94" t="s">
        <v>46</v>
      </c>
      <c r="B23" s="181">
        <v>1713.1961623874547</v>
      </c>
      <c r="C23" s="186">
        <v>14</v>
      </c>
      <c r="D23" s="94"/>
      <c r="E23" s="181">
        <v>1769.6876898323344</v>
      </c>
      <c r="F23" s="111">
        <v>17</v>
      </c>
      <c r="G23" s="94"/>
      <c r="H23" s="181">
        <v>1837.8342415019345</v>
      </c>
      <c r="I23" s="94">
        <v>16</v>
      </c>
      <c r="J23" s="94"/>
      <c r="K23" s="181">
        <v>1918.2423005878211</v>
      </c>
      <c r="L23" s="181">
        <v>17</v>
      </c>
    </row>
    <row r="24" spans="1:12" ht="15">
      <c r="A24" s="112" t="s">
        <v>35</v>
      </c>
      <c r="B24" s="264">
        <v>1639.6964497669942</v>
      </c>
      <c r="C24" s="265">
        <v>20</v>
      </c>
      <c r="D24" s="112"/>
      <c r="E24" s="264">
        <v>1673.049492901737</v>
      </c>
      <c r="F24" s="114">
        <v>23</v>
      </c>
      <c r="G24" s="112"/>
      <c r="H24" s="264">
        <v>1745.2155729864116</v>
      </c>
      <c r="I24" s="112">
        <v>21</v>
      </c>
      <c r="J24" s="112"/>
      <c r="K24" s="264">
        <v>1904.6587202977305</v>
      </c>
      <c r="L24" s="264">
        <v>18</v>
      </c>
    </row>
    <row r="25" spans="1:12" ht="15">
      <c r="A25" s="94" t="s">
        <v>32</v>
      </c>
      <c r="B25" s="181">
        <v>1669.2240510708123</v>
      </c>
      <c r="C25" s="186">
        <v>19</v>
      </c>
      <c r="D25" s="94"/>
      <c r="E25" s="181">
        <v>1773.7913743668792</v>
      </c>
      <c r="F25" s="111">
        <v>16</v>
      </c>
      <c r="G25" s="94"/>
      <c r="H25" s="181">
        <v>1822.046711087886</v>
      </c>
      <c r="I25" s="94">
        <v>17</v>
      </c>
      <c r="J25" s="94"/>
      <c r="K25" s="181">
        <v>1872.8937745785709</v>
      </c>
      <c r="L25" s="181">
        <v>19</v>
      </c>
    </row>
    <row r="26" spans="1:12" ht="15">
      <c r="A26" s="2" t="s">
        <v>9</v>
      </c>
      <c r="B26" s="176">
        <v>1688.8550365148935</v>
      </c>
      <c r="C26" s="182">
        <v>17</v>
      </c>
      <c r="D26" s="2"/>
      <c r="E26" s="176">
        <v>1707.3266563412753</v>
      </c>
      <c r="F26" s="108">
        <v>19</v>
      </c>
      <c r="G26" s="2"/>
      <c r="H26" s="176">
        <v>1782.2974984054993</v>
      </c>
      <c r="I26" s="2">
        <v>19</v>
      </c>
      <c r="J26" s="2"/>
      <c r="K26" s="176">
        <v>1870.1971609772022</v>
      </c>
      <c r="L26" s="176">
        <v>20</v>
      </c>
    </row>
    <row r="27" spans="1:12" ht="15">
      <c r="A27" s="94" t="s">
        <v>23</v>
      </c>
      <c r="B27" s="181">
        <v>1584.6402837972544</v>
      </c>
      <c r="C27" s="186">
        <v>23</v>
      </c>
      <c r="D27" s="94"/>
      <c r="E27" s="181">
        <v>1683.0136821266076</v>
      </c>
      <c r="F27" s="111">
        <v>21</v>
      </c>
      <c r="G27" s="94"/>
      <c r="H27" s="181">
        <v>1741.4975796826168</v>
      </c>
      <c r="I27" s="94">
        <v>22</v>
      </c>
      <c r="J27" s="94"/>
      <c r="K27" s="181">
        <v>1817.8018019715912</v>
      </c>
      <c r="L27" s="181">
        <v>21</v>
      </c>
    </row>
    <row r="28" spans="1:12" ht="15">
      <c r="A28" s="2" t="s">
        <v>20</v>
      </c>
      <c r="B28" s="176">
        <v>1697.5728937555161</v>
      </c>
      <c r="C28" s="182">
        <v>16</v>
      </c>
      <c r="D28" s="2"/>
      <c r="E28" s="176">
        <v>1687.2806773195873</v>
      </c>
      <c r="F28" s="108">
        <v>20</v>
      </c>
      <c r="G28" s="2"/>
      <c r="H28" s="176">
        <v>1747.0288602751496</v>
      </c>
      <c r="I28" s="2">
        <v>20</v>
      </c>
      <c r="J28" s="2"/>
      <c r="K28" s="176">
        <v>1814.8485268187271</v>
      </c>
      <c r="L28" s="176">
        <v>22</v>
      </c>
    </row>
    <row r="29" spans="1:12" ht="15">
      <c r="A29" s="94" t="s">
        <v>38</v>
      </c>
      <c r="B29" s="181">
        <v>1601.4031472775164</v>
      </c>
      <c r="C29" s="186">
        <v>22</v>
      </c>
      <c r="D29" s="94"/>
      <c r="E29" s="181">
        <v>1647.6242098096175</v>
      </c>
      <c r="F29" s="111">
        <v>24</v>
      </c>
      <c r="G29" s="94"/>
      <c r="H29" s="181">
        <v>1719.3104926907467</v>
      </c>
      <c r="I29" s="94">
        <v>24</v>
      </c>
      <c r="J29" s="94"/>
      <c r="K29" s="181">
        <v>1790.4428270486694</v>
      </c>
      <c r="L29" s="181">
        <v>23</v>
      </c>
    </row>
    <row r="30" spans="1:12" ht="15">
      <c r="A30" s="2" t="s">
        <v>18</v>
      </c>
      <c r="B30" s="176">
        <v>1634.5391496662105</v>
      </c>
      <c r="C30" s="182">
        <v>21</v>
      </c>
      <c r="D30" s="2"/>
      <c r="E30" s="176">
        <v>1674.9184043192713</v>
      </c>
      <c r="F30" s="108">
        <v>22</v>
      </c>
      <c r="G30" s="2"/>
      <c r="H30" s="176">
        <v>1721.0098376022693</v>
      </c>
      <c r="I30" s="2">
        <v>23</v>
      </c>
      <c r="J30" s="2"/>
      <c r="K30" s="176">
        <v>1778.3555063870028</v>
      </c>
      <c r="L30" s="176">
        <v>24</v>
      </c>
    </row>
    <row r="31" spans="1:12" ht="15">
      <c r="A31" s="94" t="s">
        <v>27</v>
      </c>
      <c r="B31" s="181">
        <v>1555.633507262113</v>
      </c>
      <c r="C31" s="186">
        <v>26</v>
      </c>
      <c r="D31" s="94"/>
      <c r="E31" s="181">
        <v>1609.0891176427085</v>
      </c>
      <c r="F31" s="111">
        <v>26</v>
      </c>
      <c r="G31" s="94"/>
      <c r="H31" s="181">
        <v>1643.421195235512</v>
      </c>
      <c r="I31" s="94">
        <v>25</v>
      </c>
      <c r="J31" s="94"/>
      <c r="K31" s="181">
        <v>1680.4086209178695</v>
      </c>
      <c r="L31" s="181">
        <v>25</v>
      </c>
    </row>
    <row r="32" spans="1:12" ht="15">
      <c r="A32" s="2" t="s">
        <v>50</v>
      </c>
      <c r="B32" s="176">
        <v>1567.8993475934969</v>
      </c>
      <c r="C32" s="182">
        <v>25</v>
      </c>
      <c r="D32" s="2"/>
      <c r="E32" s="176">
        <v>1618.4508168627899</v>
      </c>
      <c r="F32" s="108">
        <v>25</v>
      </c>
      <c r="G32" s="2"/>
      <c r="H32" s="176">
        <v>1619.5871534163468</v>
      </c>
      <c r="I32" s="2">
        <v>26</v>
      </c>
      <c r="J32" s="2"/>
      <c r="K32" s="176">
        <v>1676.5461551544888</v>
      </c>
      <c r="L32" s="176">
        <v>26</v>
      </c>
    </row>
    <row r="33" spans="1:12" ht="15">
      <c r="A33" s="94" t="s">
        <v>36</v>
      </c>
      <c r="B33" s="181">
        <v>1456.3364414338575</v>
      </c>
      <c r="C33" s="186">
        <v>27</v>
      </c>
      <c r="D33" s="94"/>
      <c r="E33" s="181">
        <v>1512.0323396497333</v>
      </c>
      <c r="F33" s="111">
        <v>27</v>
      </c>
      <c r="G33" s="94"/>
      <c r="H33" s="181">
        <v>1593.4398638809412</v>
      </c>
      <c r="I33" s="94">
        <v>27</v>
      </c>
      <c r="J33" s="94"/>
      <c r="K33" s="181">
        <v>1656.5515115481019</v>
      </c>
      <c r="L33" s="181">
        <v>27</v>
      </c>
    </row>
    <row r="34" spans="1:12" ht="15">
      <c r="A34" s="2" t="s">
        <v>51</v>
      </c>
      <c r="B34" s="176">
        <v>1379.9288848557994</v>
      </c>
      <c r="C34" s="182">
        <v>29</v>
      </c>
      <c r="D34" s="2"/>
      <c r="E34" s="176">
        <v>1462.5524556627038</v>
      </c>
      <c r="F34" s="108">
        <v>29</v>
      </c>
      <c r="G34" s="2"/>
      <c r="H34" s="176">
        <v>1556.8937422566155</v>
      </c>
      <c r="I34" s="2">
        <v>29</v>
      </c>
      <c r="J34" s="2"/>
      <c r="K34" s="176">
        <v>1641.6753305595907</v>
      </c>
      <c r="L34" s="176">
        <v>28</v>
      </c>
    </row>
    <row r="35" spans="1:12" ht="15">
      <c r="A35" s="94" t="s">
        <v>6</v>
      </c>
      <c r="B35" s="181">
        <v>1322.4201689430806</v>
      </c>
      <c r="C35" s="186">
        <v>31</v>
      </c>
      <c r="D35" s="94"/>
      <c r="E35" s="181">
        <v>1410.8875394385498</v>
      </c>
      <c r="F35" s="111">
        <v>30</v>
      </c>
      <c r="G35" s="94"/>
      <c r="H35" s="181">
        <v>1550.4271005343733</v>
      </c>
      <c r="I35" s="94">
        <v>30</v>
      </c>
      <c r="J35" s="94"/>
      <c r="K35" s="181">
        <v>1599.5432251146244</v>
      </c>
      <c r="L35" s="181">
        <v>29</v>
      </c>
    </row>
    <row r="36" spans="1:12" ht="15">
      <c r="A36" s="2" t="s">
        <v>3</v>
      </c>
      <c r="B36" s="176">
        <v>1385.9076816321951</v>
      </c>
      <c r="C36" s="182">
        <v>28</v>
      </c>
      <c r="D36" s="2"/>
      <c r="E36" s="176">
        <v>1487.5778933818335</v>
      </c>
      <c r="F36" s="108">
        <v>28</v>
      </c>
      <c r="G36" s="2"/>
      <c r="H36" s="176">
        <v>1564.1132957981549</v>
      </c>
      <c r="I36" s="2">
        <v>28</v>
      </c>
      <c r="J36" s="2"/>
      <c r="K36" s="176">
        <v>1564.8939472853738</v>
      </c>
      <c r="L36" s="176">
        <v>30</v>
      </c>
    </row>
    <row r="37" spans="1:12" ht="15">
      <c r="A37" s="94" t="s">
        <v>25</v>
      </c>
      <c r="B37" s="181">
        <v>1361.0911254893992</v>
      </c>
      <c r="C37" s="186">
        <v>30</v>
      </c>
      <c r="D37" s="94"/>
      <c r="E37" s="181">
        <v>1385.7671470891132</v>
      </c>
      <c r="F37" s="111">
        <v>31</v>
      </c>
      <c r="G37" s="94"/>
      <c r="H37" s="181">
        <v>1440.4841410905008</v>
      </c>
      <c r="I37" s="94">
        <v>31</v>
      </c>
      <c r="J37" s="94"/>
      <c r="K37" s="181">
        <v>1547.4581642899943</v>
      </c>
      <c r="L37" s="181">
        <v>31</v>
      </c>
    </row>
    <row r="38" spans="1:12" ht="15">
      <c r="A38" s="2" t="s">
        <v>43</v>
      </c>
      <c r="B38" s="176">
        <v>1215.6360388619723</v>
      </c>
      <c r="C38" s="182">
        <v>33</v>
      </c>
      <c r="D38" s="2"/>
      <c r="E38" s="176">
        <v>1296.1768290841947</v>
      </c>
      <c r="F38" s="108">
        <v>32</v>
      </c>
      <c r="G38" s="2"/>
      <c r="H38" s="176">
        <v>1346.6114225693316</v>
      </c>
      <c r="I38" s="2">
        <v>32</v>
      </c>
      <c r="J38" s="2"/>
      <c r="K38" s="176">
        <v>1405.5808723122123</v>
      </c>
      <c r="L38" s="176">
        <v>32</v>
      </c>
    </row>
    <row r="39" spans="1:12" ht="15">
      <c r="A39" s="94" t="s">
        <v>42</v>
      </c>
      <c r="B39" s="181">
        <v>1255.2913928662983</v>
      </c>
      <c r="C39" s="186">
        <v>32</v>
      </c>
      <c r="D39" s="94"/>
      <c r="E39" s="181">
        <v>1281.259391694063</v>
      </c>
      <c r="F39" s="111">
        <v>33</v>
      </c>
      <c r="G39" s="94"/>
      <c r="H39" s="181">
        <v>1323.9941050228426</v>
      </c>
      <c r="I39" s="94">
        <v>33</v>
      </c>
      <c r="J39" s="94"/>
      <c r="K39" s="181">
        <v>1396.4706281246054</v>
      </c>
      <c r="L39" s="181">
        <v>33</v>
      </c>
    </row>
    <row r="40" spans="1:12" ht="15">
      <c r="A40" s="2" t="s">
        <v>45</v>
      </c>
      <c r="B40" s="176">
        <v>1054.1421198955979</v>
      </c>
      <c r="C40" s="182">
        <v>37</v>
      </c>
      <c r="D40" s="2"/>
      <c r="E40" s="176">
        <v>1149.5409877045208</v>
      </c>
      <c r="F40" s="108">
        <v>36</v>
      </c>
      <c r="G40" s="2"/>
      <c r="H40" s="176">
        <v>1111.2671049251833</v>
      </c>
      <c r="I40" s="2">
        <v>40</v>
      </c>
      <c r="J40" s="2"/>
      <c r="K40" s="176">
        <v>1336.8062518057368</v>
      </c>
      <c r="L40" s="176">
        <v>34</v>
      </c>
    </row>
    <row r="41" spans="1:12" ht="15">
      <c r="A41" s="94" t="s">
        <v>41</v>
      </c>
      <c r="B41" s="181">
        <v>1159.1798053149569</v>
      </c>
      <c r="C41" s="186">
        <v>34</v>
      </c>
      <c r="D41" s="94"/>
      <c r="E41" s="181">
        <v>1211.4618137534535</v>
      </c>
      <c r="F41" s="111">
        <v>34</v>
      </c>
      <c r="G41" s="94"/>
      <c r="H41" s="181">
        <v>1210.2543932114665</v>
      </c>
      <c r="I41" s="94">
        <v>35</v>
      </c>
      <c r="J41" s="94"/>
      <c r="K41" s="181">
        <v>1268.2145248228294</v>
      </c>
      <c r="L41" s="181">
        <v>35</v>
      </c>
    </row>
    <row r="42" spans="1:12" ht="15">
      <c r="A42" s="2" t="s">
        <v>31</v>
      </c>
      <c r="B42" s="176">
        <v>1061.8734371920773</v>
      </c>
      <c r="C42" s="182">
        <v>36</v>
      </c>
      <c r="D42" s="2"/>
      <c r="E42" s="176">
        <v>1155.7661740591329</v>
      </c>
      <c r="F42" s="108">
        <v>35</v>
      </c>
      <c r="G42" s="2"/>
      <c r="H42" s="176">
        <v>1232.6218849191434</v>
      </c>
      <c r="I42" s="2">
        <v>34</v>
      </c>
      <c r="J42" s="2"/>
      <c r="K42" s="176">
        <v>1249.9058251377603</v>
      </c>
      <c r="L42" s="176">
        <v>36</v>
      </c>
    </row>
    <row r="43" spans="1:12" ht="15">
      <c r="A43" s="94" t="s">
        <v>30</v>
      </c>
      <c r="B43" s="181">
        <v>1069.0827102571329</v>
      </c>
      <c r="C43" s="186">
        <v>35</v>
      </c>
      <c r="D43" s="94"/>
      <c r="E43" s="181">
        <v>1128.6942240855192</v>
      </c>
      <c r="F43" s="111">
        <v>37</v>
      </c>
      <c r="G43" s="94"/>
      <c r="H43" s="181">
        <v>1169.7271666498857</v>
      </c>
      <c r="I43" s="94">
        <v>36</v>
      </c>
      <c r="J43" s="94"/>
      <c r="K43" s="181">
        <v>1226.9293578735467</v>
      </c>
      <c r="L43" s="181">
        <v>37</v>
      </c>
    </row>
    <row r="44" spans="1:12" ht="15">
      <c r="A44" s="2" t="s">
        <v>37</v>
      </c>
      <c r="B44" s="176">
        <v>981.21943193885636</v>
      </c>
      <c r="C44" s="182">
        <v>41</v>
      </c>
      <c r="D44" s="2"/>
      <c r="E44" s="176">
        <v>1108.0991228788807</v>
      </c>
      <c r="F44" s="108">
        <v>39</v>
      </c>
      <c r="G44" s="2"/>
      <c r="H44" s="176">
        <v>1138.95457708975</v>
      </c>
      <c r="I44" s="2">
        <v>39</v>
      </c>
      <c r="J44" s="2"/>
      <c r="K44" s="176">
        <v>1213.9972033344925</v>
      </c>
      <c r="L44" s="176">
        <v>38</v>
      </c>
    </row>
    <row r="45" spans="1:12" ht="15">
      <c r="A45" s="94" t="s">
        <v>22</v>
      </c>
      <c r="B45" s="181">
        <v>1051.8138240587143</v>
      </c>
      <c r="C45" s="186">
        <v>38</v>
      </c>
      <c r="D45" s="94"/>
      <c r="E45" s="181">
        <v>1115.4585227414075</v>
      </c>
      <c r="F45" s="111">
        <v>38</v>
      </c>
      <c r="G45" s="94"/>
      <c r="H45" s="181">
        <v>1157.4900614049063</v>
      </c>
      <c r="I45" s="94">
        <v>37</v>
      </c>
      <c r="J45" s="94"/>
      <c r="K45" s="181">
        <v>1202.5528871003783</v>
      </c>
      <c r="L45" s="181">
        <v>39</v>
      </c>
    </row>
    <row r="46" spans="1:12" ht="15">
      <c r="A46" s="2" t="s">
        <v>44</v>
      </c>
      <c r="B46" s="176">
        <v>1018.841081180833</v>
      </c>
      <c r="C46" s="182">
        <v>39</v>
      </c>
      <c r="D46" s="2"/>
      <c r="E46" s="176">
        <v>1101.2985661888804</v>
      </c>
      <c r="F46" s="108">
        <v>40</v>
      </c>
      <c r="G46" s="2"/>
      <c r="H46" s="176">
        <v>1144.631835928318</v>
      </c>
      <c r="I46" s="2">
        <v>38</v>
      </c>
      <c r="J46" s="2"/>
      <c r="K46" s="176">
        <v>1140.2756432234012</v>
      </c>
      <c r="L46" s="176">
        <v>40</v>
      </c>
    </row>
    <row r="47" spans="1:12" ht="15">
      <c r="A47" s="94" t="s">
        <v>34</v>
      </c>
      <c r="B47" s="181">
        <v>1018.5887032339007</v>
      </c>
      <c r="C47" s="186">
        <v>40</v>
      </c>
      <c r="D47" s="94"/>
      <c r="E47" s="181">
        <v>1056.3322234771656</v>
      </c>
      <c r="F47" s="111">
        <v>41</v>
      </c>
      <c r="G47" s="94"/>
      <c r="H47" s="181">
        <v>1096.699789307221</v>
      </c>
      <c r="I47" s="94">
        <v>41</v>
      </c>
      <c r="J47" s="94"/>
      <c r="K47" s="181">
        <v>1135.2588582455815</v>
      </c>
      <c r="L47" s="181">
        <v>41</v>
      </c>
    </row>
    <row r="48" spans="1:12" ht="15">
      <c r="A48" s="2" t="s">
        <v>28</v>
      </c>
      <c r="B48" s="176">
        <v>934.53763342447576</v>
      </c>
      <c r="C48" s="182">
        <v>43</v>
      </c>
      <c r="D48" s="2"/>
      <c r="E48" s="176">
        <v>960.11727245765508</v>
      </c>
      <c r="F48" s="108">
        <v>42</v>
      </c>
      <c r="G48" s="2"/>
      <c r="H48" s="176">
        <v>1060.8174691250458</v>
      </c>
      <c r="I48" s="2">
        <v>42</v>
      </c>
      <c r="J48" s="2"/>
      <c r="K48" s="176">
        <v>1119.3592671809893</v>
      </c>
      <c r="L48" s="176">
        <v>42</v>
      </c>
    </row>
    <row r="49" spans="1:12" ht="15">
      <c r="A49" s="94" t="s">
        <v>13</v>
      </c>
      <c r="B49" s="181">
        <v>943.51720032806941</v>
      </c>
      <c r="C49" s="186">
        <v>42</v>
      </c>
      <c r="D49" s="94"/>
      <c r="E49" s="181">
        <v>951.41799238700355</v>
      </c>
      <c r="F49" s="111">
        <v>43</v>
      </c>
      <c r="G49" s="94"/>
      <c r="H49" s="181">
        <v>993.41823897624454</v>
      </c>
      <c r="I49" s="94">
        <v>43</v>
      </c>
      <c r="J49" s="94"/>
      <c r="K49" s="181">
        <v>1072.8321666610846</v>
      </c>
      <c r="L49" s="181">
        <v>43</v>
      </c>
    </row>
    <row r="50" spans="1:12" ht="15">
      <c r="A50" s="2" t="s">
        <v>33</v>
      </c>
      <c r="B50" s="176">
        <v>862.95041728241279</v>
      </c>
      <c r="C50" s="182">
        <v>44</v>
      </c>
      <c r="D50" s="2"/>
      <c r="E50" s="176">
        <v>920.59810040659079</v>
      </c>
      <c r="F50" s="108">
        <v>44</v>
      </c>
      <c r="G50" s="2"/>
      <c r="H50" s="176">
        <v>911.87653792706624</v>
      </c>
      <c r="I50" s="2">
        <v>44</v>
      </c>
      <c r="J50" s="2"/>
      <c r="K50" s="176">
        <v>986.95069119351695</v>
      </c>
      <c r="L50" s="176">
        <v>44</v>
      </c>
    </row>
    <row r="51" spans="1:12" ht="15">
      <c r="A51" s="94" t="s">
        <v>29</v>
      </c>
      <c r="B51" s="181">
        <v>834.88187271643039</v>
      </c>
      <c r="C51" s="186">
        <v>45</v>
      </c>
      <c r="D51" s="94"/>
      <c r="E51" s="181">
        <v>888.02542680533861</v>
      </c>
      <c r="F51" s="111">
        <v>45</v>
      </c>
      <c r="G51" s="94"/>
      <c r="H51" s="181">
        <v>909.31275831504615</v>
      </c>
      <c r="I51" s="94">
        <v>45</v>
      </c>
      <c r="J51" s="94"/>
      <c r="K51" s="181">
        <v>968.2219084204022</v>
      </c>
      <c r="L51" s="181">
        <v>45</v>
      </c>
    </row>
    <row r="52" spans="1:12" ht="15">
      <c r="A52" s="2" t="s">
        <v>12</v>
      </c>
      <c r="B52" s="176">
        <v>824.34284142284844</v>
      </c>
      <c r="C52" s="182">
        <v>46</v>
      </c>
      <c r="D52" s="2"/>
      <c r="E52" s="176">
        <v>882.79640397679429</v>
      </c>
      <c r="F52" s="108">
        <v>46</v>
      </c>
      <c r="G52" s="2"/>
      <c r="H52" s="176">
        <v>902.16932856778635</v>
      </c>
      <c r="I52" s="2">
        <v>46</v>
      </c>
      <c r="J52" s="2"/>
      <c r="K52" s="176">
        <v>934.79010002879545</v>
      </c>
      <c r="L52" s="176">
        <v>46</v>
      </c>
    </row>
    <row r="53" spans="1:12" ht="15">
      <c r="A53" s="94" t="s">
        <v>52</v>
      </c>
      <c r="B53" s="181">
        <v>809.74671919924469</v>
      </c>
      <c r="C53" s="186">
        <v>48</v>
      </c>
      <c r="D53" s="94"/>
      <c r="E53" s="181">
        <v>834.98882325761451</v>
      </c>
      <c r="F53" s="111">
        <v>47</v>
      </c>
      <c r="G53" s="94"/>
      <c r="H53" s="181">
        <v>852.61377324303612</v>
      </c>
      <c r="I53" s="94">
        <v>48</v>
      </c>
      <c r="J53" s="94"/>
      <c r="K53" s="181">
        <v>932.17645960599339</v>
      </c>
      <c r="L53" s="181">
        <v>47</v>
      </c>
    </row>
    <row r="54" spans="1:12" ht="15">
      <c r="A54" s="2" t="s">
        <v>49</v>
      </c>
      <c r="B54" s="176">
        <v>767.54687912499958</v>
      </c>
      <c r="C54" s="182">
        <v>49</v>
      </c>
      <c r="D54" s="2"/>
      <c r="E54" s="176">
        <v>832.15425554932756</v>
      </c>
      <c r="F54" s="108">
        <v>48</v>
      </c>
      <c r="G54" s="2"/>
      <c r="H54" s="176">
        <v>893.03579596916268</v>
      </c>
      <c r="I54" s="2">
        <v>47</v>
      </c>
      <c r="J54" s="2"/>
      <c r="K54" s="176">
        <v>923.60511406053899</v>
      </c>
      <c r="L54" s="176">
        <v>48</v>
      </c>
    </row>
    <row r="55" spans="1:12" ht="15">
      <c r="A55" s="94" t="s">
        <v>24</v>
      </c>
      <c r="B55" s="181">
        <v>814.00467633921483</v>
      </c>
      <c r="C55" s="186">
        <v>47</v>
      </c>
      <c r="D55" s="94"/>
      <c r="E55" s="181">
        <v>786.31028025160219</v>
      </c>
      <c r="F55" s="111">
        <v>49</v>
      </c>
      <c r="G55" s="94"/>
      <c r="H55" s="181">
        <v>793.34229397839329</v>
      </c>
      <c r="I55" s="94">
        <v>49</v>
      </c>
      <c r="J55" s="94"/>
      <c r="K55" s="181">
        <v>837.38610143006679</v>
      </c>
      <c r="L55" s="181">
        <v>49</v>
      </c>
    </row>
    <row r="56" spans="1:12" ht="15">
      <c r="A56" s="2" t="s">
        <v>47</v>
      </c>
      <c r="B56" s="176">
        <v>574.7190845607671</v>
      </c>
      <c r="C56" s="182">
        <v>50</v>
      </c>
      <c r="D56" s="2"/>
      <c r="E56" s="176">
        <v>605.1822654753089</v>
      </c>
      <c r="F56" s="108">
        <v>50</v>
      </c>
      <c r="G56" s="2"/>
      <c r="H56" s="176">
        <v>635.77638326440047</v>
      </c>
      <c r="I56" s="2">
        <v>50</v>
      </c>
      <c r="J56" s="2"/>
      <c r="K56" s="176">
        <v>661.65443869870626</v>
      </c>
      <c r="L56" s="176">
        <v>50</v>
      </c>
    </row>
    <row r="57" spans="1:12" ht="15">
      <c r="A57" s="94"/>
      <c r="B57" s="181"/>
      <c r="C57" s="186"/>
      <c r="D57" s="94"/>
      <c r="E57" s="181"/>
      <c r="F57" s="111"/>
      <c r="G57" s="94"/>
      <c r="H57" s="181"/>
      <c r="I57" s="94"/>
      <c r="J57" s="94"/>
      <c r="K57" s="181"/>
      <c r="L57" s="181"/>
    </row>
    <row r="58" spans="1:12" ht="15">
      <c r="A58" s="148" t="s">
        <v>53</v>
      </c>
      <c r="B58" s="183">
        <f>AVERAGE(B7:B56)</f>
        <v>1587.2827331731244</v>
      </c>
      <c r="C58" s="184"/>
      <c r="D58" s="148"/>
      <c r="E58" s="183">
        <f>AVERAGE(E7:E56)</f>
        <v>1654.3813336824585</v>
      </c>
      <c r="F58" s="185"/>
      <c r="G58" s="148"/>
      <c r="H58" s="183">
        <f>AVERAGE(H7:H56)</f>
        <v>1713.6411942410498</v>
      </c>
      <c r="I58" s="148"/>
      <c r="J58" s="148"/>
      <c r="K58" s="183">
        <f>AVERAGE(K7:K56)</f>
        <v>1784.0755163320327</v>
      </c>
      <c r="L58" s="148"/>
    </row>
    <row r="60" spans="1:12" ht="12" customHeight="1">
      <c r="A60" s="27" t="s">
        <v>296</v>
      </c>
    </row>
  </sheetData>
  <sortState xmlns:xlrd2="http://schemas.microsoft.com/office/spreadsheetml/2017/richdata2" ref="A7:L56">
    <sortCondition ref="L7:L56"/>
  </sortState>
  <mergeCells count="6">
    <mergeCell ref="A2:L2"/>
    <mergeCell ref="A4:L4"/>
    <mergeCell ref="B5:C5"/>
    <mergeCell ref="E5:F5"/>
    <mergeCell ref="H5:I5"/>
    <mergeCell ref="K5:L5"/>
  </mergeCells>
  <printOptions horizontalCentered="1"/>
  <pageMargins left="0.7" right="0.7" top="0.49" bottom="0.51" header="0.3" footer="0.3"/>
  <pageSetup scale="8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7" tint="0.39997558519241921"/>
  </sheetPr>
  <dimension ref="A1:IT85"/>
  <sheetViews>
    <sheetView zoomScaleNormal="100" workbookViewId="0"/>
  </sheetViews>
  <sheetFormatPr defaultColWidth="9.140625" defaultRowHeight="12" customHeight="1"/>
  <cols>
    <col min="1" max="1" width="13.42578125" style="187" customWidth="1"/>
    <col min="2" max="2" width="7.140625" style="187" customWidth="1"/>
    <col min="3" max="3" width="4.140625" style="187" customWidth="1"/>
    <col min="4" max="4" width="6.42578125" style="188" customWidth="1"/>
    <col min="5" max="5" width="5.5703125" style="187" customWidth="1"/>
    <col min="6" max="6" width="7" style="187" bestFit="1" customWidth="1"/>
    <col min="7" max="7" width="4.140625" style="187" customWidth="1"/>
    <col min="8" max="8" width="6.42578125" style="188" customWidth="1"/>
    <col min="9" max="9" width="5.5703125" style="187" customWidth="1"/>
    <col min="10" max="10" width="7.42578125" style="187" customWidth="1"/>
    <col min="11" max="11" width="4.140625" style="187" customWidth="1"/>
    <col min="12" max="12" width="10.5703125" style="188" customWidth="1"/>
    <col min="13" max="16384" width="9.140625" style="187"/>
  </cols>
  <sheetData>
    <row r="1" spans="1:254" ht="18.75">
      <c r="A1" s="36" t="s">
        <v>164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254" ht="19.5" customHeight="1">
      <c r="A2" s="302" t="s">
        <v>487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</row>
    <row r="3" spans="1:254" ht="19.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</row>
    <row r="4" spans="1:254" ht="19.7" customHeight="1">
      <c r="A4" s="333" t="str">
        <f>"Fiscal Year "&amp;'Table 1'!F6</f>
        <v>Fiscal Year 2021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</row>
    <row r="5" spans="1:254" ht="12" customHeight="1">
      <c r="A5" s="200"/>
      <c r="B5" s="334" t="s">
        <v>75</v>
      </c>
      <c r="C5" s="334"/>
      <c r="D5" s="334"/>
      <c r="E5" s="200"/>
      <c r="F5" s="334" t="s">
        <v>76</v>
      </c>
      <c r="G5" s="334"/>
      <c r="H5" s="334"/>
      <c r="I5" s="200"/>
      <c r="J5" s="334" t="s">
        <v>77</v>
      </c>
      <c r="K5" s="334"/>
      <c r="L5" s="334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</row>
    <row r="6" spans="1:254" ht="12" customHeight="1">
      <c r="A6" s="38"/>
      <c r="B6" s="332" t="s">
        <v>78</v>
      </c>
      <c r="C6" s="332"/>
      <c r="D6" s="332"/>
      <c r="E6" s="38"/>
      <c r="F6" s="332" t="s">
        <v>79</v>
      </c>
      <c r="G6" s="332"/>
      <c r="H6" s="332"/>
      <c r="I6" s="38"/>
      <c r="J6" s="332" t="s">
        <v>80</v>
      </c>
      <c r="K6" s="332"/>
      <c r="L6" s="332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</row>
    <row r="7" spans="1:254" ht="12" customHeight="1">
      <c r="A7" s="41" t="s">
        <v>2</v>
      </c>
      <c r="B7" s="131" t="s">
        <v>0</v>
      </c>
      <c r="C7" s="41"/>
      <c r="D7" s="42" t="s">
        <v>1</v>
      </c>
      <c r="E7" s="41"/>
      <c r="F7" s="131" t="s">
        <v>0</v>
      </c>
      <c r="G7" s="41"/>
      <c r="H7" s="42" t="s">
        <v>1</v>
      </c>
      <c r="I7" s="41"/>
      <c r="J7" s="131" t="s">
        <v>0</v>
      </c>
      <c r="K7" s="41"/>
      <c r="L7" s="42" t="s">
        <v>1</v>
      </c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</row>
    <row r="8" spans="1:254" ht="12.75">
      <c r="A8" s="19" t="s">
        <v>35</v>
      </c>
      <c r="B8" s="189">
        <v>3163.0409044189491</v>
      </c>
      <c r="C8" s="189"/>
      <c r="D8" s="190">
        <v>1</v>
      </c>
      <c r="E8" s="189"/>
      <c r="F8" s="189">
        <v>871.52110083452544</v>
      </c>
      <c r="G8" s="189"/>
      <c r="H8" s="190">
        <v>5</v>
      </c>
      <c r="I8" s="189"/>
      <c r="J8" s="191">
        <v>4034.5620052534746</v>
      </c>
      <c r="K8" s="189"/>
      <c r="L8" s="58">
        <v>1</v>
      </c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</row>
    <row r="9" spans="1:254" ht="12.75">
      <c r="A9" s="3" t="s">
        <v>30</v>
      </c>
      <c r="B9" s="192">
        <v>2283.0123942114128</v>
      </c>
      <c r="C9" s="192"/>
      <c r="D9" s="193">
        <v>3</v>
      </c>
      <c r="E9" s="192"/>
      <c r="F9" s="192">
        <v>970.00559755145639</v>
      </c>
      <c r="G9" s="192"/>
      <c r="H9" s="193">
        <v>3</v>
      </c>
      <c r="I9" s="192"/>
      <c r="J9" s="192">
        <v>3253.0179917628693</v>
      </c>
      <c r="K9" s="192"/>
      <c r="L9" s="56">
        <v>2</v>
      </c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</row>
    <row r="10" spans="1:254" ht="12.75">
      <c r="A10" s="44" t="s">
        <v>6</v>
      </c>
      <c r="B10" s="201">
        <v>2501.508914622103</v>
      </c>
      <c r="C10" s="202"/>
      <c r="D10" s="203">
        <v>2</v>
      </c>
      <c r="E10" s="202"/>
      <c r="F10" s="201">
        <v>729.26164145376811</v>
      </c>
      <c r="G10" s="202"/>
      <c r="H10" s="203">
        <v>14</v>
      </c>
      <c r="I10" s="202"/>
      <c r="J10" s="201">
        <v>3230.7705560758709</v>
      </c>
      <c r="K10" s="202"/>
      <c r="L10" s="204">
        <v>3</v>
      </c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</row>
    <row r="11" spans="1:254" ht="12.75">
      <c r="A11" s="3" t="s">
        <v>33</v>
      </c>
      <c r="B11" s="192">
        <v>1969.5797030911949</v>
      </c>
      <c r="C11" s="192"/>
      <c r="D11" s="193">
        <v>5</v>
      </c>
      <c r="E11" s="192"/>
      <c r="F11" s="192">
        <v>667.2797089385648</v>
      </c>
      <c r="G11" s="192"/>
      <c r="H11" s="193">
        <v>22</v>
      </c>
      <c r="I11" s="192"/>
      <c r="J11" s="192">
        <v>2636.8594120297598</v>
      </c>
      <c r="K11" s="192"/>
      <c r="L11" s="56">
        <v>4</v>
      </c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</row>
    <row r="12" spans="1:254" ht="12.75">
      <c r="A12" s="44" t="s">
        <v>12</v>
      </c>
      <c r="B12" s="201">
        <v>2083.137665868891</v>
      </c>
      <c r="C12" s="202"/>
      <c r="D12" s="203">
        <v>4</v>
      </c>
      <c r="E12" s="202"/>
      <c r="F12" s="201">
        <v>448.66903639084398</v>
      </c>
      <c r="G12" s="202"/>
      <c r="H12" s="203">
        <v>43</v>
      </c>
      <c r="I12" s="202"/>
      <c r="J12" s="201">
        <v>2531.8071743163441</v>
      </c>
      <c r="K12" s="202"/>
      <c r="L12" s="204">
        <v>5</v>
      </c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</row>
    <row r="13" spans="1:254" ht="12.75">
      <c r="A13" s="3" t="s">
        <v>50</v>
      </c>
      <c r="B13" s="192">
        <v>1883.0174397583237</v>
      </c>
      <c r="C13" s="192"/>
      <c r="D13" s="193">
        <v>7</v>
      </c>
      <c r="E13" s="192"/>
      <c r="F13" s="192">
        <v>628.97908197688889</v>
      </c>
      <c r="G13" s="192"/>
      <c r="H13" s="193">
        <v>24</v>
      </c>
      <c r="I13" s="192"/>
      <c r="J13" s="192">
        <v>2511.9976481162967</v>
      </c>
      <c r="K13" s="192"/>
      <c r="L13" s="56">
        <v>6</v>
      </c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</row>
    <row r="14" spans="1:254" ht="12.75">
      <c r="A14" s="44" t="s">
        <v>52</v>
      </c>
      <c r="B14" s="201">
        <v>1895.8997022504414</v>
      </c>
      <c r="C14" s="202"/>
      <c r="D14" s="203">
        <v>6</v>
      </c>
      <c r="E14" s="202"/>
      <c r="F14" s="201">
        <v>600.68796738601998</v>
      </c>
      <c r="G14" s="202"/>
      <c r="H14" s="203">
        <v>27</v>
      </c>
      <c r="I14" s="202"/>
      <c r="J14" s="201">
        <v>2496.587525245036</v>
      </c>
      <c r="K14" s="202"/>
      <c r="L14" s="204">
        <v>7</v>
      </c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</row>
    <row r="15" spans="1:254" ht="12.75">
      <c r="A15" s="3" t="s">
        <v>24</v>
      </c>
      <c r="B15" s="192">
        <v>1880.4831804179889</v>
      </c>
      <c r="C15" s="192"/>
      <c r="D15" s="193">
        <v>8</v>
      </c>
      <c r="E15" s="192"/>
      <c r="F15" s="192">
        <v>597.93377668000915</v>
      </c>
      <c r="G15" s="192"/>
      <c r="H15" s="193">
        <v>28</v>
      </c>
      <c r="I15" s="192"/>
      <c r="J15" s="192">
        <v>2478.416957097998</v>
      </c>
      <c r="K15" s="192"/>
      <c r="L15" s="56">
        <v>8</v>
      </c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</row>
    <row r="16" spans="1:254" ht="12.75">
      <c r="A16" s="44" t="s">
        <v>39</v>
      </c>
      <c r="B16" s="201">
        <v>1695.891322780275</v>
      </c>
      <c r="C16" s="202"/>
      <c r="D16" s="203">
        <v>10</v>
      </c>
      <c r="E16" s="202"/>
      <c r="F16" s="201">
        <v>635.12965067547827</v>
      </c>
      <c r="G16" s="202"/>
      <c r="H16" s="203">
        <v>23</v>
      </c>
      <c r="I16" s="202"/>
      <c r="J16" s="201">
        <v>2331.0209734557534</v>
      </c>
      <c r="K16" s="202"/>
      <c r="L16" s="204">
        <v>9</v>
      </c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</row>
    <row r="17" spans="1:254" ht="12.75">
      <c r="A17" s="3" t="s">
        <v>4</v>
      </c>
      <c r="B17" s="192">
        <v>1619.7317763772724</v>
      </c>
      <c r="C17" s="192"/>
      <c r="D17" s="193">
        <v>12</v>
      </c>
      <c r="E17" s="192"/>
      <c r="F17" s="192">
        <v>675.46742896563683</v>
      </c>
      <c r="G17" s="192"/>
      <c r="H17" s="193">
        <v>21</v>
      </c>
      <c r="I17" s="192"/>
      <c r="J17" s="192">
        <v>2295.1992053429094</v>
      </c>
      <c r="K17" s="192"/>
      <c r="L17" s="56">
        <v>10</v>
      </c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</row>
    <row r="18" spans="1:254" ht="12.75">
      <c r="A18" s="44" t="s">
        <v>10</v>
      </c>
      <c r="B18" s="201">
        <v>1224.5394781090799</v>
      </c>
      <c r="C18" s="202"/>
      <c r="D18" s="203">
        <v>33</v>
      </c>
      <c r="E18" s="202"/>
      <c r="F18" s="201">
        <v>1059.4734479430779</v>
      </c>
      <c r="G18" s="202"/>
      <c r="H18" s="203">
        <v>2</v>
      </c>
      <c r="I18" s="202"/>
      <c r="J18" s="201">
        <v>2284.012926052158</v>
      </c>
      <c r="K18" s="202"/>
      <c r="L18" s="204">
        <v>11</v>
      </c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</row>
    <row r="19" spans="1:254" ht="12.75">
      <c r="A19" s="3" t="s">
        <v>16</v>
      </c>
      <c r="B19" s="192">
        <v>1460.1485755395204</v>
      </c>
      <c r="C19" s="192"/>
      <c r="D19" s="193">
        <v>19</v>
      </c>
      <c r="E19" s="192"/>
      <c r="F19" s="192">
        <v>804.91954938090748</v>
      </c>
      <c r="G19" s="192"/>
      <c r="H19" s="193">
        <v>9</v>
      </c>
      <c r="I19" s="192"/>
      <c r="J19" s="192">
        <v>2265.0681249204276</v>
      </c>
      <c r="K19" s="192"/>
      <c r="L19" s="56">
        <v>12</v>
      </c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</row>
    <row r="20" spans="1:254" ht="12.75">
      <c r="A20" s="44" t="s">
        <v>3</v>
      </c>
      <c r="B20" s="201">
        <v>1526.0340364173758</v>
      </c>
      <c r="C20" s="202"/>
      <c r="D20" s="203">
        <v>16</v>
      </c>
      <c r="E20" s="202"/>
      <c r="F20" s="201">
        <v>690.93337164760783</v>
      </c>
      <c r="G20" s="202"/>
      <c r="H20" s="203">
        <v>19</v>
      </c>
      <c r="I20" s="202"/>
      <c r="J20" s="201">
        <v>2216.9674080649838</v>
      </c>
      <c r="K20" s="202"/>
      <c r="L20" s="204">
        <v>13</v>
      </c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</row>
    <row r="21" spans="1:254" ht="12.75">
      <c r="A21" s="3" t="s">
        <v>41</v>
      </c>
      <c r="B21" s="192">
        <v>1856.6044326535739</v>
      </c>
      <c r="C21" s="192"/>
      <c r="D21" s="193">
        <v>9</v>
      </c>
      <c r="E21" s="192"/>
      <c r="F21" s="192">
        <v>341.49727929594985</v>
      </c>
      <c r="G21" s="192"/>
      <c r="H21" s="193">
        <v>50</v>
      </c>
      <c r="I21" s="192"/>
      <c r="J21" s="192">
        <v>2198.1017119495236</v>
      </c>
      <c r="K21" s="192"/>
      <c r="L21" s="56">
        <v>14</v>
      </c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</row>
    <row r="22" spans="1:254" ht="12.75">
      <c r="A22" s="44" t="s">
        <v>51</v>
      </c>
      <c r="B22" s="201">
        <v>1572.4889694585383</v>
      </c>
      <c r="C22" s="202"/>
      <c r="D22" s="203">
        <v>13</v>
      </c>
      <c r="E22" s="202"/>
      <c r="F22" s="201">
        <v>587.12703457896077</v>
      </c>
      <c r="G22" s="202"/>
      <c r="H22" s="203">
        <v>29</v>
      </c>
      <c r="I22" s="202"/>
      <c r="J22" s="201">
        <v>2159.6160040374994</v>
      </c>
      <c r="K22" s="202"/>
      <c r="L22" s="204">
        <v>15</v>
      </c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  <c r="IR22" s="98"/>
      <c r="IS22" s="98"/>
      <c r="IT22" s="98"/>
    </row>
    <row r="23" spans="1:254" ht="12.75">
      <c r="A23" s="3" t="s">
        <v>40</v>
      </c>
      <c r="B23" s="192">
        <v>1558.2669604217213</v>
      </c>
      <c r="C23" s="192"/>
      <c r="D23" s="193">
        <v>14</v>
      </c>
      <c r="E23" s="192"/>
      <c r="F23" s="192">
        <v>574.33440538370382</v>
      </c>
      <c r="G23" s="192"/>
      <c r="H23" s="193">
        <v>30</v>
      </c>
      <c r="I23" s="192"/>
      <c r="J23" s="192">
        <v>2132.6013658054248</v>
      </c>
      <c r="K23" s="192"/>
      <c r="L23" s="56">
        <v>16</v>
      </c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  <c r="HJ23" s="98"/>
      <c r="HK23" s="98"/>
      <c r="HL23" s="98"/>
      <c r="HM23" s="98"/>
      <c r="HN23" s="98"/>
      <c r="HO23" s="98"/>
      <c r="HP23" s="98"/>
      <c r="HQ23" s="98"/>
      <c r="HR23" s="98"/>
      <c r="HS23" s="98"/>
      <c r="HT23" s="98"/>
      <c r="HU23" s="98"/>
      <c r="HV23" s="98"/>
      <c r="HW23" s="98"/>
      <c r="HX23" s="98"/>
      <c r="HY23" s="98"/>
      <c r="HZ23" s="98"/>
      <c r="IA23" s="98"/>
      <c r="IB23" s="98"/>
      <c r="IC23" s="98"/>
      <c r="ID23" s="98"/>
      <c r="IE23" s="98"/>
      <c r="IF23" s="98"/>
      <c r="IG23" s="98"/>
      <c r="IH23" s="98"/>
      <c r="II23" s="98"/>
      <c r="IJ23" s="98"/>
      <c r="IK23" s="98"/>
      <c r="IL23" s="98"/>
      <c r="IM23" s="98"/>
      <c r="IN23" s="98"/>
      <c r="IO23" s="98"/>
      <c r="IP23" s="98"/>
      <c r="IQ23" s="98"/>
      <c r="IR23" s="98"/>
      <c r="IS23" s="98"/>
      <c r="IT23" s="98"/>
    </row>
    <row r="24" spans="1:254" ht="12.75">
      <c r="A24" s="44" t="s">
        <v>14</v>
      </c>
      <c r="B24" s="201">
        <v>1508.8141501318944</v>
      </c>
      <c r="C24" s="202"/>
      <c r="D24" s="203">
        <v>17</v>
      </c>
      <c r="E24" s="202"/>
      <c r="F24" s="201">
        <v>623.39851955056156</v>
      </c>
      <c r="G24" s="202"/>
      <c r="H24" s="203">
        <v>25</v>
      </c>
      <c r="I24" s="202"/>
      <c r="J24" s="201">
        <v>2132.2126696824562</v>
      </c>
      <c r="K24" s="202"/>
      <c r="L24" s="204">
        <v>17</v>
      </c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  <c r="HH24" s="98"/>
      <c r="HI24" s="98"/>
      <c r="HJ24" s="98"/>
      <c r="HK24" s="98"/>
      <c r="HL24" s="98"/>
      <c r="HM24" s="98"/>
      <c r="HN24" s="98"/>
      <c r="HO24" s="98"/>
      <c r="HP24" s="98"/>
      <c r="HQ24" s="98"/>
      <c r="HR24" s="98"/>
      <c r="HS24" s="98"/>
      <c r="HT24" s="98"/>
      <c r="HU24" s="98"/>
      <c r="HV24" s="98"/>
      <c r="HW24" s="98"/>
      <c r="HX24" s="98"/>
      <c r="HY24" s="98"/>
      <c r="HZ24" s="98"/>
      <c r="IA24" s="98"/>
      <c r="IB24" s="98"/>
      <c r="IC24" s="98"/>
      <c r="ID24" s="98"/>
      <c r="IE24" s="98"/>
      <c r="IF24" s="98"/>
      <c r="IG24" s="98"/>
      <c r="IH24" s="98"/>
      <c r="II24" s="98"/>
      <c r="IJ24" s="98"/>
      <c r="IK24" s="98"/>
      <c r="IL24" s="98"/>
      <c r="IM24" s="98"/>
      <c r="IN24" s="98"/>
      <c r="IO24" s="98"/>
      <c r="IP24" s="98"/>
      <c r="IQ24" s="98"/>
      <c r="IR24" s="98"/>
      <c r="IS24" s="98"/>
      <c r="IT24" s="98"/>
    </row>
    <row r="25" spans="1:254" ht="12.75">
      <c r="A25" s="3" t="s">
        <v>25</v>
      </c>
      <c r="B25" s="192">
        <v>1431.907324227632</v>
      </c>
      <c r="C25" s="192"/>
      <c r="D25" s="193">
        <v>22</v>
      </c>
      <c r="E25" s="192"/>
      <c r="F25" s="192">
        <v>679.0832342093679</v>
      </c>
      <c r="G25" s="192"/>
      <c r="H25" s="193">
        <v>20</v>
      </c>
      <c r="I25" s="192"/>
      <c r="J25" s="192">
        <v>2110.9905584369999</v>
      </c>
      <c r="K25" s="192"/>
      <c r="L25" s="56">
        <v>18</v>
      </c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  <c r="HH25" s="98"/>
      <c r="HI25" s="98"/>
      <c r="HJ25" s="98"/>
      <c r="HK25" s="98"/>
      <c r="HL25" s="98"/>
      <c r="HM25" s="98"/>
      <c r="HN25" s="98"/>
      <c r="HO25" s="98"/>
      <c r="HP25" s="98"/>
      <c r="HQ25" s="98"/>
      <c r="HR25" s="98"/>
      <c r="HS25" s="98"/>
      <c r="HT25" s="98"/>
      <c r="HU25" s="98"/>
      <c r="HV25" s="98"/>
      <c r="HW25" s="98"/>
      <c r="HX25" s="98"/>
      <c r="HY25" s="98"/>
      <c r="HZ25" s="98"/>
      <c r="IA25" s="98"/>
      <c r="IB25" s="98"/>
      <c r="IC25" s="98"/>
      <c r="ID25" s="98"/>
      <c r="IE25" s="98"/>
      <c r="IF25" s="98"/>
      <c r="IG25" s="98"/>
      <c r="IH25" s="98"/>
      <c r="II25" s="98"/>
      <c r="IJ25" s="98"/>
      <c r="IK25" s="98"/>
      <c r="IL25" s="98"/>
      <c r="IM25" s="98"/>
      <c r="IN25" s="98"/>
      <c r="IO25" s="98"/>
      <c r="IP25" s="98"/>
      <c r="IQ25" s="98"/>
      <c r="IR25" s="98"/>
      <c r="IS25" s="98"/>
      <c r="IT25" s="98"/>
    </row>
    <row r="26" spans="1:254" ht="12.75">
      <c r="A26" s="44" t="s">
        <v>38</v>
      </c>
      <c r="B26" s="201">
        <v>1636.0195771224462</v>
      </c>
      <c r="C26" s="202"/>
      <c r="D26" s="203">
        <v>11</v>
      </c>
      <c r="E26" s="202"/>
      <c r="F26" s="201">
        <v>472.61786318819543</v>
      </c>
      <c r="G26" s="202"/>
      <c r="H26" s="203">
        <v>41</v>
      </c>
      <c r="I26" s="202"/>
      <c r="J26" s="201">
        <v>2108.6374403106415</v>
      </c>
      <c r="K26" s="202"/>
      <c r="L26" s="204">
        <v>19</v>
      </c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  <c r="HH26" s="98"/>
      <c r="HI26" s="98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8"/>
      <c r="HU26" s="98"/>
      <c r="HV26" s="98"/>
      <c r="HW26" s="98"/>
      <c r="HX26" s="98"/>
      <c r="HY26" s="98"/>
      <c r="HZ26" s="98"/>
      <c r="IA26" s="98"/>
      <c r="IB26" s="98"/>
      <c r="IC26" s="98"/>
      <c r="ID26" s="98"/>
      <c r="IE26" s="98"/>
      <c r="IF26" s="98"/>
      <c r="IG26" s="98"/>
      <c r="IH26" s="98"/>
      <c r="II26" s="98"/>
      <c r="IJ26" s="98"/>
      <c r="IK26" s="98"/>
      <c r="IL26" s="98"/>
      <c r="IM26" s="98"/>
      <c r="IN26" s="98"/>
      <c r="IO26" s="98"/>
      <c r="IP26" s="98"/>
      <c r="IQ26" s="98"/>
      <c r="IR26" s="98"/>
      <c r="IS26" s="98"/>
      <c r="IT26" s="98"/>
    </row>
    <row r="27" spans="1:254" ht="12.75">
      <c r="A27" s="3" t="s">
        <v>47</v>
      </c>
      <c r="B27" s="192">
        <v>1368.4930641047097</v>
      </c>
      <c r="C27" s="192"/>
      <c r="D27" s="193">
        <v>28</v>
      </c>
      <c r="E27" s="192"/>
      <c r="F27" s="192">
        <v>717.20679211712456</v>
      </c>
      <c r="G27" s="192"/>
      <c r="H27" s="193">
        <v>16</v>
      </c>
      <c r="I27" s="192"/>
      <c r="J27" s="192">
        <v>2085.6998562218341</v>
      </c>
      <c r="K27" s="192"/>
      <c r="L27" s="56">
        <v>20</v>
      </c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  <c r="HH27" s="98"/>
      <c r="HI27" s="98"/>
      <c r="HJ27" s="98"/>
      <c r="HK27" s="98"/>
      <c r="HL27" s="98"/>
      <c r="HM27" s="98"/>
      <c r="HN27" s="98"/>
      <c r="HO27" s="98"/>
      <c r="HP27" s="98"/>
      <c r="HQ27" s="98"/>
      <c r="HR27" s="98"/>
      <c r="HS27" s="98"/>
      <c r="HT27" s="98"/>
      <c r="HU27" s="98"/>
      <c r="HV27" s="98"/>
      <c r="HW27" s="98"/>
      <c r="HX27" s="98"/>
      <c r="HY27" s="98"/>
      <c r="HZ27" s="98"/>
      <c r="IA27" s="98"/>
      <c r="IB27" s="98"/>
      <c r="IC27" s="98"/>
      <c r="ID27" s="98"/>
      <c r="IE27" s="98"/>
      <c r="IF27" s="98"/>
      <c r="IG27" s="98"/>
      <c r="IH27" s="98"/>
      <c r="II27" s="98"/>
      <c r="IJ27" s="98"/>
      <c r="IK27" s="98"/>
      <c r="IL27" s="98"/>
      <c r="IM27" s="98"/>
      <c r="IN27" s="98"/>
      <c r="IO27" s="98"/>
      <c r="IP27" s="98"/>
      <c r="IQ27" s="98"/>
      <c r="IR27" s="98"/>
      <c r="IS27" s="98"/>
      <c r="IT27" s="98"/>
    </row>
    <row r="28" spans="1:254" ht="12.75">
      <c r="A28" s="44" t="s">
        <v>9</v>
      </c>
      <c r="B28" s="201">
        <v>1239.7808209389666</v>
      </c>
      <c r="C28" s="202"/>
      <c r="D28" s="203">
        <v>32</v>
      </c>
      <c r="E28" s="202"/>
      <c r="F28" s="201">
        <v>828.3342545481039</v>
      </c>
      <c r="G28" s="202"/>
      <c r="H28" s="203">
        <v>8</v>
      </c>
      <c r="I28" s="202"/>
      <c r="J28" s="201">
        <v>2068.1150754870705</v>
      </c>
      <c r="K28" s="202"/>
      <c r="L28" s="204">
        <v>21</v>
      </c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  <c r="GK28" s="98"/>
      <c r="GL28" s="98"/>
      <c r="GM28" s="98"/>
      <c r="GN28" s="98"/>
      <c r="GO28" s="98"/>
      <c r="GP28" s="98"/>
      <c r="GQ28" s="98"/>
      <c r="GR28" s="98"/>
      <c r="GS28" s="98"/>
      <c r="GT28" s="98"/>
      <c r="GU28" s="98"/>
      <c r="GV28" s="98"/>
      <c r="GW28" s="98"/>
      <c r="GX28" s="98"/>
      <c r="GY28" s="98"/>
      <c r="GZ28" s="98"/>
      <c r="HA28" s="98"/>
      <c r="HB28" s="98"/>
      <c r="HC28" s="98"/>
      <c r="HD28" s="98"/>
      <c r="HE28" s="98"/>
      <c r="HF28" s="98"/>
      <c r="HG28" s="98"/>
      <c r="HH28" s="98"/>
      <c r="HI28" s="98"/>
      <c r="HJ28" s="98"/>
      <c r="HK28" s="98"/>
      <c r="HL28" s="98"/>
      <c r="HM28" s="98"/>
      <c r="HN28" s="98"/>
      <c r="HO28" s="98"/>
      <c r="HP28" s="98"/>
      <c r="HQ28" s="98"/>
      <c r="HR28" s="98"/>
      <c r="HS28" s="98"/>
      <c r="HT28" s="98"/>
      <c r="HU28" s="98"/>
      <c r="HV28" s="98"/>
      <c r="HW28" s="98"/>
      <c r="HX28" s="98"/>
      <c r="HY28" s="98"/>
      <c r="HZ28" s="98"/>
      <c r="IA28" s="98"/>
      <c r="IB28" s="98"/>
      <c r="IC28" s="98"/>
      <c r="ID28" s="98"/>
      <c r="IE28" s="98"/>
      <c r="IF28" s="98"/>
      <c r="IG28" s="98"/>
      <c r="IH28" s="98"/>
      <c r="II28" s="98"/>
      <c r="IJ28" s="98"/>
      <c r="IK28" s="98"/>
      <c r="IL28" s="98"/>
      <c r="IM28" s="98"/>
      <c r="IN28" s="98"/>
      <c r="IO28" s="98"/>
      <c r="IP28" s="98"/>
      <c r="IQ28" s="98"/>
      <c r="IR28" s="98"/>
      <c r="IS28" s="98"/>
      <c r="IT28" s="98"/>
    </row>
    <row r="29" spans="1:254" ht="12.75">
      <c r="A29" s="3" t="s">
        <v>37</v>
      </c>
      <c r="B29" s="192">
        <v>1367.3894307373071</v>
      </c>
      <c r="C29" s="192"/>
      <c r="D29" s="193">
        <v>29</v>
      </c>
      <c r="E29" s="192"/>
      <c r="F29" s="192">
        <v>699.61741391960493</v>
      </c>
      <c r="G29" s="192"/>
      <c r="H29" s="193">
        <v>18</v>
      </c>
      <c r="I29" s="192"/>
      <c r="J29" s="192">
        <v>2067.0069919583716</v>
      </c>
      <c r="K29" s="192"/>
      <c r="L29" s="56">
        <v>22</v>
      </c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98"/>
      <c r="FY29" s="98"/>
      <c r="FZ29" s="98"/>
      <c r="GA29" s="98"/>
      <c r="GB29" s="98"/>
      <c r="GC29" s="98"/>
      <c r="GD29" s="98"/>
      <c r="GE29" s="98"/>
      <c r="GF29" s="98"/>
      <c r="GG29" s="98"/>
      <c r="GH29" s="98"/>
      <c r="GI29" s="98"/>
      <c r="GJ29" s="98"/>
      <c r="GK29" s="98"/>
      <c r="GL29" s="98"/>
      <c r="GM29" s="98"/>
      <c r="GN29" s="98"/>
      <c r="GO29" s="98"/>
      <c r="GP29" s="98"/>
      <c r="GQ29" s="98"/>
      <c r="GR29" s="98"/>
      <c r="GS29" s="98"/>
      <c r="GT29" s="98"/>
      <c r="GU29" s="98"/>
      <c r="GV29" s="98"/>
      <c r="GW29" s="98"/>
      <c r="GX29" s="98"/>
      <c r="GY29" s="98"/>
      <c r="GZ29" s="98"/>
      <c r="HA29" s="98"/>
      <c r="HB29" s="98"/>
      <c r="HC29" s="98"/>
      <c r="HD29" s="98"/>
      <c r="HE29" s="98"/>
      <c r="HF29" s="98"/>
      <c r="HG29" s="98"/>
      <c r="HH29" s="98"/>
      <c r="HI29" s="98"/>
      <c r="HJ29" s="98"/>
      <c r="HK29" s="98"/>
      <c r="HL29" s="98"/>
      <c r="HM29" s="98"/>
      <c r="HN29" s="98"/>
      <c r="HO29" s="98"/>
      <c r="HP29" s="98"/>
      <c r="HQ29" s="98"/>
      <c r="HR29" s="98"/>
      <c r="HS29" s="98"/>
      <c r="HT29" s="98"/>
      <c r="HU29" s="98"/>
      <c r="HV29" s="98"/>
      <c r="HW29" s="98"/>
      <c r="HX29" s="98"/>
      <c r="HY29" s="98"/>
      <c r="HZ29" s="98"/>
      <c r="IA29" s="98"/>
      <c r="IB29" s="98"/>
      <c r="IC29" s="98"/>
      <c r="ID29" s="98"/>
      <c r="IE29" s="98"/>
      <c r="IF29" s="98"/>
      <c r="IG29" s="98"/>
      <c r="IH29" s="98"/>
      <c r="II29" s="98"/>
      <c r="IJ29" s="98"/>
      <c r="IK29" s="98"/>
      <c r="IL29" s="98"/>
      <c r="IM29" s="98"/>
      <c r="IN29" s="98"/>
      <c r="IO29" s="98"/>
      <c r="IP29" s="98"/>
      <c r="IQ29" s="98"/>
      <c r="IR29" s="98"/>
      <c r="IS29" s="98"/>
      <c r="IT29" s="98"/>
    </row>
    <row r="30" spans="1:254" ht="12.75">
      <c r="A30" s="44" t="s">
        <v>31</v>
      </c>
      <c r="B30" s="201">
        <v>1549.1132945670925</v>
      </c>
      <c r="C30" s="202"/>
      <c r="D30" s="203">
        <v>15</v>
      </c>
      <c r="E30" s="202"/>
      <c r="F30" s="201">
        <v>497.27981582229046</v>
      </c>
      <c r="G30" s="202"/>
      <c r="H30" s="203">
        <v>38</v>
      </c>
      <c r="I30" s="202"/>
      <c r="J30" s="201">
        <v>2046.3931103893831</v>
      </c>
      <c r="K30" s="202"/>
      <c r="L30" s="204">
        <v>23</v>
      </c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  <c r="GM30" s="98"/>
      <c r="GN30" s="98"/>
      <c r="GO30" s="98"/>
      <c r="GP30" s="98"/>
      <c r="GQ30" s="98"/>
      <c r="GR30" s="98"/>
      <c r="GS30" s="98"/>
      <c r="GT30" s="98"/>
      <c r="GU30" s="98"/>
      <c r="GV30" s="98"/>
      <c r="GW30" s="98"/>
      <c r="GX30" s="98"/>
      <c r="GY30" s="98"/>
      <c r="GZ30" s="98"/>
      <c r="HA30" s="98"/>
      <c r="HB30" s="98"/>
      <c r="HC30" s="98"/>
      <c r="HD30" s="98"/>
      <c r="HE30" s="98"/>
      <c r="HF30" s="98"/>
      <c r="HG30" s="98"/>
      <c r="HH30" s="98"/>
      <c r="HI30" s="98"/>
      <c r="HJ30" s="98"/>
      <c r="HK30" s="98"/>
      <c r="HL30" s="98"/>
      <c r="HM30" s="98"/>
      <c r="HN30" s="98"/>
      <c r="HO30" s="98"/>
      <c r="HP30" s="98"/>
      <c r="HQ30" s="98"/>
      <c r="HR30" s="98"/>
      <c r="HS30" s="98"/>
      <c r="HT30" s="98"/>
      <c r="HU30" s="98"/>
      <c r="HV30" s="98"/>
      <c r="HW30" s="98"/>
      <c r="HX30" s="98"/>
      <c r="HY30" s="98"/>
      <c r="HZ30" s="98"/>
      <c r="IA30" s="98"/>
      <c r="IB30" s="98"/>
      <c r="IC30" s="98"/>
      <c r="ID30" s="98"/>
      <c r="IE30" s="98"/>
      <c r="IF30" s="98"/>
      <c r="IG30" s="98"/>
      <c r="IH30" s="98"/>
      <c r="II30" s="98"/>
      <c r="IJ30" s="98"/>
      <c r="IK30" s="98"/>
      <c r="IL30" s="98"/>
      <c r="IM30" s="98"/>
      <c r="IN30" s="98"/>
      <c r="IO30" s="98"/>
      <c r="IP30" s="98"/>
      <c r="IQ30" s="98"/>
      <c r="IR30" s="98"/>
      <c r="IS30" s="98"/>
      <c r="IT30" s="98"/>
    </row>
    <row r="31" spans="1:254" ht="12.75">
      <c r="A31" s="3" t="s">
        <v>27</v>
      </c>
      <c r="B31" s="192">
        <v>1127.5710226835477</v>
      </c>
      <c r="C31" s="192"/>
      <c r="D31" s="193">
        <v>36</v>
      </c>
      <c r="E31" s="192"/>
      <c r="F31" s="192">
        <v>858.01265772130239</v>
      </c>
      <c r="G31" s="192"/>
      <c r="H31" s="193">
        <v>6</v>
      </c>
      <c r="I31" s="192"/>
      <c r="J31" s="192">
        <v>1985.5836804048502</v>
      </c>
      <c r="K31" s="192"/>
      <c r="L31" s="56">
        <v>24</v>
      </c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</row>
    <row r="32" spans="1:254" ht="12.75">
      <c r="A32" s="44" t="s">
        <v>7</v>
      </c>
      <c r="B32" s="201">
        <v>812.64378364673439</v>
      </c>
      <c r="C32" s="202"/>
      <c r="D32" s="203">
        <v>45</v>
      </c>
      <c r="E32" s="202"/>
      <c r="F32" s="201">
        <v>1165.65276025715</v>
      </c>
      <c r="G32" s="202"/>
      <c r="H32" s="203">
        <v>1</v>
      </c>
      <c r="I32" s="202"/>
      <c r="J32" s="201">
        <v>1978.2965439038844</v>
      </c>
      <c r="K32" s="202"/>
      <c r="L32" s="204">
        <v>25</v>
      </c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/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8"/>
      <c r="IK32" s="98"/>
      <c r="IL32" s="98"/>
      <c r="IM32" s="98"/>
      <c r="IN32" s="98"/>
      <c r="IO32" s="98"/>
      <c r="IP32" s="98"/>
      <c r="IQ32" s="98"/>
      <c r="IR32" s="98"/>
      <c r="IS32" s="98"/>
      <c r="IT32" s="98"/>
    </row>
    <row r="33" spans="1:254" ht="12.75">
      <c r="A33" s="3" t="s">
        <v>17</v>
      </c>
      <c r="B33" s="192">
        <v>1217.6194537303495</v>
      </c>
      <c r="C33" s="192"/>
      <c r="D33" s="193">
        <v>34</v>
      </c>
      <c r="E33" s="192"/>
      <c r="F33" s="192">
        <v>749.0251699966708</v>
      </c>
      <c r="G33" s="192"/>
      <c r="H33" s="193">
        <v>11</v>
      </c>
      <c r="I33" s="192"/>
      <c r="J33" s="192">
        <v>1966.6446237270202</v>
      </c>
      <c r="K33" s="192"/>
      <c r="L33" s="56">
        <v>26</v>
      </c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  <c r="GM33" s="98"/>
      <c r="GN33" s="98"/>
      <c r="GO33" s="98"/>
      <c r="GP33" s="98"/>
      <c r="GQ33" s="98"/>
      <c r="GR33" s="98"/>
      <c r="GS33" s="98"/>
      <c r="GT33" s="98"/>
      <c r="GU33" s="98"/>
      <c r="GV33" s="98"/>
      <c r="GW33" s="98"/>
      <c r="GX33" s="98"/>
      <c r="GY33" s="98"/>
      <c r="GZ33" s="98"/>
      <c r="HA33" s="98"/>
      <c r="HB33" s="98"/>
      <c r="HC33" s="98"/>
      <c r="HD33" s="98"/>
      <c r="HE33" s="98"/>
      <c r="HF33" s="98"/>
      <c r="HG33" s="98"/>
      <c r="HH33" s="98"/>
      <c r="HI33" s="98"/>
      <c r="HJ33" s="98"/>
      <c r="HK33" s="98"/>
      <c r="HL33" s="98"/>
      <c r="HM33" s="98"/>
      <c r="HN33" s="98"/>
      <c r="HO33" s="98"/>
      <c r="HP33" s="98"/>
      <c r="HQ33" s="98"/>
      <c r="HR33" s="98"/>
      <c r="HS33" s="98"/>
      <c r="HT33" s="98"/>
      <c r="HU33" s="98"/>
      <c r="HV33" s="98"/>
      <c r="HW33" s="98"/>
      <c r="HX33" s="98"/>
      <c r="HY33" s="98"/>
      <c r="HZ33" s="98"/>
      <c r="IA33" s="98"/>
      <c r="IB33" s="98"/>
      <c r="IC33" s="98"/>
      <c r="ID33" s="98"/>
      <c r="IE33" s="98"/>
      <c r="IF33" s="98"/>
      <c r="IG33" s="98"/>
      <c r="IH33" s="98"/>
      <c r="II33" s="98"/>
      <c r="IJ33" s="98"/>
      <c r="IK33" s="98"/>
      <c r="IL33" s="98"/>
      <c r="IM33" s="98"/>
      <c r="IN33" s="98"/>
      <c r="IO33" s="98"/>
      <c r="IP33" s="98"/>
      <c r="IQ33" s="98"/>
      <c r="IR33" s="98"/>
      <c r="IS33" s="98"/>
      <c r="IT33" s="98"/>
    </row>
    <row r="34" spans="1:254" ht="12.75">
      <c r="A34" s="44" t="s">
        <v>26</v>
      </c>
      <c r="B34" s="201">
        <v>1401.1648698618524</v>
      </c>
      <c r="C34" s="202"/>
      <c r="D34" s="203">
        <v>24</v>
      </c>
      <c r="E34" s="202"/>
      <c r="F34" s="201">
        <v>563.71351711026023</v>
      </c>
      <c r="G34" s="202"/>
      <c r="H34" s="203">
        <v>31</v>
      </c>
      <c r="I34" s="202"/>
      <c r="J34" s="201">
        <v>1964.8783869721126</v>
      </c>
      <c r="K34" s="202"/>
      <c r="L34" s="204">
        <v>27</v>
      </c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  <c r="HJ34" s="98"/>
      <c r="HK34" s="98"/>
      <c r="HL34" s="98"/>
      <c r="HM34" s="98"/>
      <c r="HN34" s="98"/>
      <c r="HO34" s="98"/>
      <c r="HP34" s="98"/>
      <c r="HQ34" s="98"/>
      <c r="HR34" s="98"/>
      <c r="HS34" s="98"/>
      <c r="HT34" s="98"/>
      <c r="HU34" s="98"/>
      <c r="HV34" s="98"/>
      <c r="HW34" s="98"/>
      <c r="HX34" s="98"/>
      <c r="HY34" s="98"/>
      <c r="HZ34" s="98"/>
      <c r="IA34" s="98"/>
      <c r="IB34" s="98"/>
      <c r="IC34" s="98"/>
      <c r="ID34" s="98"/>
      <c r="IE34" s="98"/>
      <c r="IF34" s="98"/>
      <c r="IG34" s="98"/>
      <c r="IH34" s="98"/>
      <c r="II34" s="98"/>
      <c r="IJ34" s="98"/>
      <c r="IK34" s="98"/>
      <c r="IL34" s="98"/>
      <c r="IM34" s="98"/>
      <c r="IN34" s="98"/>
      <c r="IO34" s="98"/>
      <c r="IP34" s="98"/>
      <c r="IQ34" s="98"/>
      <c r="IR34" s="98"/>
      <c r="IS34" s="98"/>
      <c r="IT34" s="98"/>
    </row>
    <row r="35" spans="1:254" ht="12.75">
      <c r="A35" s="3" t="s">
        <v>22</v>
      </c>
      <c r="B35" s="192">
        <v>1430.084299565166</v>
      </c>
      <c r="C35" s="192"/>
      <c r="D35" s="193">
        <v>23</v>
      </c>
      <c r="E35" s="192"/>
      <c r="F35" s="192">
        <v>521.92982011337529</v>
      </c>
      <c r="G35" s="192"/>
      <c r="H35" s="193">
        <v>35</v>
      </c>
      <c r="I35" s="192"/>
      <c r="J35" s="192">
        <v>1952.0141196785414</v>
      </c>
      <c r="K35" s="192"/>
      <c r="L35" s="56">
        <v>28</v>
      </c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  <c r="IP35" s="98"/>
      <c r="IQ35" s="98"/>
      <c r="IR35" s="98"/>
      <c r="IS35" s="98"/>
      <c r="IT35" s="98"/>
    </row>
    <row r="36" spans="1:254" ht="12.75">
      <c r="A36" s="44" t="s">
        <v>11</v>
      </c>
      <c r="B36" s="201">
        <v>1380.8991004767308</v>
      </c>
      <c r="C36" s="202"/>
      <c r="D36" s="203">
        <v>26</v>
      </c>
      <c r="E36" s="202"/>
      <c r="F36" s="201">
        <v>556.72477797734587</v>
      </c>
      <c r="G36" s="202"/>
      <c r="H36" s="203">
        <v>32</v>
      </c>
      <c r="I36" s="202"/>
      <c r="J36" s="201">
        <v>1937.6238784540767</v>
      </c>
      <c r="K36" s="202"/>
      <c r="L36" s="204">
        <v>29</v>
      </c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  <c r="IP36" s="98"/>
      <c r="IQ36" s="98"/>
      <c r="IR36" s="98"/>
      <c r="IS36" s="98"/>
      <c r="IT36" s="98"/>
    </row>
    <row r="37" spans="1:254" ht="12.75">
      <c r="A37" s="3" t="s">
        <v>49</v>
      </c>
      <c r="B37" s="192">
        <v>1432.3177916685163</v>
      </c>
      <c r="C37" s="192"/>
      <c r="D37" s="193">
        <v>21</v>
      </c>
      <c r="E37" s="192"/>
      <c r="F37" s="192">
        <v>504.94689415553233</v>
      </c>
      <c r="G37" s="192"/>
      <c r="H37" s="193">
        <v>37</v>
      </c>
      <c r="I37" s="192"/>
      <c r="J37" s="192">
        <v>1937.2646858240485</v>
      </c>
      <c r="K37" s="192"/>
      <c r="L37" s="56">
        <v>30</v>
      </c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  <c r="HH37" s="98"/>
      <c r="HI37" s="98"/>
      <c r="HJ37" s="98"/>
      <c r="HK37" s="98"/>
      <c r="HL37" s="98"/>
      <c r="HM37" s="98"/>
      <c r="HN37" s="98"/>
      <c r="HO37" s="98"/>
      <c r="HP37" s="98"/>
      <c r="HQ37" s="98"/>
      <c r="HR37" s="98"/>
      <c r="HS37" s="98"/>
      <c r="HT37" s="98"/>
      <c r="HU37" s="98"/>
      <c r="HV37" s="98"/>
      <c r="HW37" s="98"/>
      <c r="HX37" s="98"/>
      <c r="HY37" s="98"/>
      <c r="HZ37" s="98"/>
      <c r="IA37" s="98"/>
      <c r="IB37" s="98"/>
      <c r="IC37" s="98"/>
      <c r="ID37" s="98"/>
      <c r="IE37" s="98"/>
      <c r="IF37" s="98"/>
      <c r="IG37" s="98"/>
      <c r="IH37" s="98"/>
      <c r="II37" s="98"/>
      <c r="IJ37" s="98"/>
      <c r="IK37" s="98"/>
      <c r="IL37" s="98"/>
      <c r="IM37" s="98"/>
      <c r="IN37" s="98"/>
      <c r="IO37" s="98"/>
      <c r="IP37" s="98"/>
      <c r="IQ37" s="98"/>
      <c r="IR37" s="98"/>
      <c r="IS37" s="98"/>
      <c r="IT37" s="98"/>
    </row>
    <row r="38" spans="1:254" ht="12.75">
      <c r="A38" s="44" t="s">
        <v>8</v>
      </c>
      <c r="B38" s="201">
        <v>1400.52671065456</v>
      </c>
      <c r="C38" s="202"/>
      <c r="D38" s="203">
        <v>25</v>
      </c>
      <c r="E38" s="202"/>
      <c r="F38" s="201">
        <v>533.47824843405886</v>
      </c>
      <c r="G38" s="202"/>
      <c r="H38" s="203">
        <v>34</v>
      </c>
      <c r="I38" s="202"/>
      <c r="J38" s="201">
        <v>1934.004959088619</v>
      </c>
      <c r="K38" s="202"/>
      <c r="L38" s="204">
        <v>31</v>
      </c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  <c r="HJ38" s="98"/>
      <c r="HK38" s="98"/>
      <c r="HL38" s="98"/>
      <c r="HM38" s="98"/>
      <c r="HN38" s="98"/>
      <c r="HO38" s="98"/>
      <c r="HP38" s="98"/>
      <c r="HQ38" s="98"/>
      <c r="HR38" s="98"/>
      <c r="HS38" s="98"/>
      <c r="HT38" s="98"/>
      <c r="HU38" s="98"/>
      <c r="HV38" s="98"/>
      <c r="HW38" s="98"/>
      <c r="HX38" s="98"/>
      <c r="HY38" s="98"/>
      <c r="HZ38" s="98"/>
      <c r="IA38" s="98"/>
      <c r="IB38" s="98"/>
      <c r="IC38" s="98"/>
      <c r="ID38" s="98"/>
      <c r="IE38" s="98"/>
      <c r="IF38" s="98"/>
      <c r="IG38" s="98"/>
      <c r="IH38" s="98"/>
      <c r="II38" s="98"/>
      <c r="IJ38" s="98"/>
      <c r="IK38" s="98"/>
      <c r="IL38" s="98"/>
      <c r="IM38" s="98"/>
      <c r="IN38" s="98"/>
      <c r="IO38" s="98"/>
      <c r="IP38" s="98"/>
      <c r="IQ38" s="98"/>
      <c r="IR38" s="98"/>
      <c r="IS38" s="98"/>
      <c r="IT38" s="98"/>
    </row>
    <row r="39" spans="1:254" ht="12.75">
      <c r="A39" s="3" t="s">
        <v>20</v>
      </c>
      <c r="B39" s="192">
        <v>884.29089913586222</v>
      </c>
      <c r="C39" s="192"/>
      <c r="D39" s="193">
        <v>44</v>
      </c>
      <c r="E39" s="192"/>
      <c r="F39" s="192">
        <v>967.04823507400124</v>
      </c>
      <c r="G39" s="192"/>
      <c r="H39" s="193">
        <v>4</v>
      </c>
      <c r="I39" s="192"/>
      <c r="J39" s="192">
        <v>1851.3391342098635</v>
      </c>
      <c r="K39" s="192"/>
      <c r="L39" s="56">
        <v>32</v>
      </c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GI39" s="98"/>
      <c r="GJ39" s="98"/>
      <c r="GK39" s="98"/>
      <c r="GL39" s="98"/>
      <c r="GM39" s="98"/>
      <c r="GN39" s="98"/>
      <c r="GO39" s="98"/>
      <c r="GP39" s="98"/>
      <c r="GQ39" s="98"/>
      <c r="GR39" s="98"/>
      <c r="GS39" s="98"/>
      <c r="GT39" s="98"/>
      <c r="GU39" s="98"/>
      <c r="GV39" s="98"/>
      <c r="GW39" s="98"/>
      <c r="GX39" s="98"/>
      <c r="GY39" s="98"/>
      <c r="GZ39" s="98"/>
      <c r="HA39" s="98"/>
      <c r="HB39" s="98"/>
      <c r="HC39" s="98"/>
      <c r="HD39" s="98"/>
      <c r="HE39" s="98"/>
      <c r="HF39" s="98"/>
      <c r="HG39" s="98"/>
      <c r="HH39" s="98"/>
      <c r="HI39" s="98"/>
      <c r="HJ39" s="98"/>
      <c r="HK39" s="98"/>
      <c r="HL39" s="98"/>
      <c r="HM39" s="98"/>
      <c r="HN39" s="98"/>
      <c r="HO39" s="98"/>
      <c r="HP39" s="98"/>
      <c r="HQ39" s="98"/>
      <c r="HR39" s="98"/>
      <c r="HS39" s="98"/>
      <c r="HT39" s="98"/>
      <c r="HU39" s="98"/>
      <c r="HV39" s="98"/>
      <c r="HW39" s="98"/>
      <c r="HX39" s="98"/>
      <c r="HY39" s="98"/>
      <c r="HZ39" s="98"/>
      <c r="IA39" s="98"/>
      <c r="IB39" s="98"/>
      <c r="IC39" s="98"/>
      <c r="ID39" s="98"/>
      <c r="IE39" s="98"/>
      <c r="IF39" s="98"/>
      <c r="IG39" s="98"/>
      <c r="IH39" s="98"/>
      <c r="II39" s="98"/>
      <c r="IJ39" s="98"/>
      <c r="IK39" s="98"/>
      <c r="IL39" s="98"/>
      <c r="IM39" s="98"/>
      <c r="IN39" s="98"/>
      <c r="IO39" s="98"/>
      <c r="IP39" s="98"/>
      <c r="IQ39" s="98"/>
      <c r="IR39" s="98"/>
      <c r="IS39" s="98"/>
      <c r="IT39" s="98"/>
    </row>
    <row r="40" spans="1:254" ht="12.75">
      <c r="A40" s="44" t="s">
        <v>19</v>
      </c>
      <c r="B40" s="201">
        <v>1465.0878764440993</v>
      </c>
      <c r="C40" s="202"/>
      <c r="D40" s="203">
        <v>18</v>
      </c>
      <c r="E40" s="202"/>
      <c r="F40" s="201">
        <v>380.68634014761733</v>
      </c>
      <c r="G40" s="202"/>
      <c r="H40" s="203">
        <v>49</v>
      </c>
      <c r="I40" s="202"/>
      <c r="J40" s="201">
        <v>1845.7737070744436</v>
      </c>
      <c r="K40" s="202"/>
      <c r="L40" s="204">
        <v>33</v>
      </c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GI40" s="98"/>
      <c r="GJ40" s="98"/>
      <c r="GK40" s="98"/>
      <c r="GL40" s="98"/>
      <c r="GM40" s="98"/>
      <c r="GN40" s="98"/>
      <c r="GO40" s="98"/>
      <c r="GP40" s="98"/>
      <c r="GQ40" s="98"/>
      <c r="GR40" s="98"/>
      <c r="GS40" s="98"/>
      <c r="GT40" s="98"/>
      <c r="GU40" s="98"/>
      <c r="GV40" s="98"/>
      <c r="GW40" s="98"/>
      <c r="GX40" s="98"/>
      <c r="GY40" s="98"/>
      <c r="GZ40" s="98"/>
      <c r="HA40" s="98"/>
      <c r="HB40" s="98"/>
      <c r="HC40" s="98"/>
      <c r="HD40" s="98"/>
      <c r="HE40" s="98"/>
      <c r="HF40" s="98"/>
      <c r="HG40" s="98"/>
      <c r="HH40" s="98"/>
      <c r="HI40" s="98"/>
      <c r="HJ40" s="98"/>
      <c r="HK40" s="98"/>
      <c r="HL40" s="98"/>
      <c r="HM40" s="98"/>
      <c r="HN40" s="98"/>
      <c r="HO40" s="98"/>
      <c r="HP40" s="98"/>
      <c r="HQ40" s="98"/>
      <c r="HR40" s="98"/>
      <c r="HS40" s="98"/>
      <c r="HT40" s="98"/>
      <c r="HU40" s="98"/>
      <c r="HV40" s="98"/>
      <c r="HW40" s="98"/>
      <c r="HX40" s="98"/>
      <c r="HY40" s="98"/>
      <c r="HZ40" s="98"/>
      <c r="IA40" s="98"/>
      <c r="IB40" s="98"/>
      <c r="IC40" s="98"/>
      <c r="ID40" s="98"/>
      <c r="IE40" s="98"/>
      <c r="IF40" s="98"/>
      <c r="IG40" s="98"/>
      <c r="IH40" s="98"/>
      <c r="II40" s="98"/>
      <c r="IJ40" s="98"/>
      <c r="IK40" s="98"/>
      <c r="IL40" s="98"/>
      <c r="IM40" s="98"/>
      <c r="IN40" s="98"/>
      <c r="IO40" s="98"/>
      <c r="IP40" s="98"/>
      <c r="IQ40" s="98"/>
      <c r="IR40" s="98"/>
      <c r="IS40" s="98"/>
      <c r="IT40" s="98"/>
    </row>
    <row r="41" spans="1:254" ht="12.75">
      <c r="A41" s="3" t="s">
        <v>34</v>
      </c>
      <c r="B41" s="192">
        <v>1306.4744586913469</v>
      </c>
      <c r="C41" s="192"/>
      <c r="D41" s="193">
        <v>30</v>
      </c>
      <c r="E41" s="192"/>
      <c r="F41" s="192">
        <v>512.25409579169036</v>
      </c>
      <c r="G41" s="192"/>
      <c r="H41" s="193">
        <v>36</v>
      </c>
      <c r="I41" s="192"/>
      <c r="J41" s="192">
        <v>1818.7284587841746</v>
      </c>
      <c r="K41" s="192"/>
      <c r="L41" s="56">
        <v>34</v>
      </c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  <c r="HR41" s="98"/>
      <c r="HS41" s="98"/>
      <c r="HT41" s="98"/>
      <c r="HU41" s="98"/>
      <c r="HV41" s="98"/>
      <c r="HW41" s="98"/>
      <c r="HX41" s="98"/>
      <c r="HY41" s="98"/>
      <c r="HZ41" s="98"/>
      <c r="IA41" s="98"/>
      <c r="IB41" s="98"/>
      <c r="IC41" s="98"/>
      <c r="ID41" s="98"/>
      <c r="IE41" s="98"/>
      <c r="IF41" s="98"/>
      <c r="IG41" s="98"/>
      <c r="IH41" s="98"/>
      <c r="II41" s="98"/>
      <c r="IJ41" s="98"/>
      <c r="IK41" s="98"/>
      <c r="IL41" s="98"/>
      <c r="IM41" s="98"/>
      <c r="IN41" s="98"/>
      <c r="IO41" s="98"/>
      <c r="IP41" s="98"/>
      <c r="IQ41" s="98"/>
      <c r="IR41" s="98"/>
      <c r="IS41" s="98"/>
      <c r="IT41" s="98"/>
    </row>
    <row r="42" spans="1:254" ht="12.75">
      <c r="A42" s="44" t="s">
        <v>15</v>
      </c>
      <c r="B42" s="201">
        <v>1432.3335151184633</v>
      </c>
      <c r="C42" s="202"/>
      <c r="D42" s="203">
        <v>20</v>
      </c>
      <c r="E42" s="202"/>
      <c r="F42" s="201">
        <v>383.83670501467265</v>
      </c>
      <c r="G42" s="202"/>
      <c r="H42" s="203">
        <v>48</v>
      </c>
      <c r="I42" s="202"/>
      <c r="J42" s="201">
        <v>1816.1684888461839</v>
      </c>
      <c r="K42" s="202"/>
      <c r="L42" s="204">
        <v>35</v>
      </c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GI42" s="98"/>
      <c r="GJ42" s="98"/>
      <c r="GK42" s="98"/>
      <c r="GL42" s="98"/>
      <c r="GM42" s="98"/>
      <c r="GN42" s="98"/>
      <c r="GO42" s="98"/>
      <c r="GP42" s="98"/>
      <c r="GQ42" s="98"/>
      <c r="GR42" s="98"/>
      <c r="GS42" s="98"/>
      <c r="GT42" s="98"/>
      <c r="GU42" s="98"/>
      <c r="GV42" s="98"/>
      <c r="GW42" s="98"/>
      <c r="GX42" s="98"/>
      <c r="GY42" s="98"/>
      <c r="GZ42" s="98"/>
      <c r="HA42" s="98"/>
      <c r="HB42" s="98"/>
      <c r="HC42" s="98"/>
      <c r="HD42" s="98"/>
      <c r="HE42" s="98"/>
      <c r="HF42" s="98"/>
      <c r="HG42" s="98"/>
      <c r="HH42" s="98"/>
      <c r="HI42" s="98"/>
      <c r="HJ42" s="98"/>
      <c r="HK42" s="98"/>
      <c r="HL42" s="98"/>
      <c r="HM42" s="98"/>
      <c r="HN42" s="98"/>
      <c r="HO42" s="98"/>
      <c r="HP42" s="98"/>
      <c r="HQ42" s="98"/>
      <c r="HR42" s="98"/>
      <c r="HS42" s="98"/>
      <c r="HT42" s="98"/>
      <c r="HU42" s="98"/>
      <c r="HV42" s="98"/>
      <c r="HW42" s="98"/>
      <c r="HX42" s="98"/>
      <c r="HY42" s="98"/>
      <c r="HZ42" s="98"/>
      <c r="IA42" s="98"/>
      <c r="IB42" s="98"/>
      <c r="IC42" s="98"/>
      <c r="ID42" s="98"/>
      <c r="IE42" s="98"/>
      <c r="IF42" s="98"/>
      <c r="IG42" s="98"/>
      <c r="IH42" s="98"/>
      <c r="II42" s="98"/>
      <c r="IJ42" s="98"/>
      <c r="IK42" s="98"/>
      <c r="IL42" s="98"/>
      <c r="IM42" s="98"/>
      <c r="IN42" s="98"/>
      <c r="IO42" s="98"/>
      <c r="IP42" s="98"/>
      <c r="IQ42" s="98"/>
      <c r="IR42" s="98"/>
      <c r="IS42" s="98"/>
      <c r="IT42" s="98"/>
    </row>
    <row r="43" spans="1:254" ht="12.75">
      <c r="A43" s="3" t="s">
        <v>44</v>
      </c>
      <c r="B43" s="192">
        <v>1368.8520778151874</v>
      </c>
      <c r="C43" s="192"/>
      <c r="D43" s="193">
        <v>27</v>
      </c>
      <c r="E43" s="192"/>
      <c r="F43" s="192">
        <v>391.4618305625886</v>
      </c>
      <c r="G43" s="192"/>
      <c r="H43" s="193">
        <v>46</v>
      </c>
      <c r="I43" s="192"/>
      <c r="J43" s="192">
        <v>1760.313908377776</v>
      </c>
      <c r="K43" s="192"/>
      <c r="L43" s="56">
        <v>36</v>
      </c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98"/>
      <c r="ED43" s="98"/>
      <c r="EE43" s="98"/>
      <c r="EF43" s="98"/>
      <c r="EG43" s="98"/>
      <c r="EH43" s="98"/>
      <c r="EI43" s="98"/>
      <c r="EJ43" s="98"/>
      <c r="EK43" s="98"/>
      <c r="EL43" s="98"/>
      <c r="EM43" s="98"/>
      <c r="EN43" s="98"/>
      <c r="EO43" s="98"/>
      <c r="EP43" s="98"/>
      <c r="EQ43" s="98"/>
      <c r="ER43" s="98"/>
      <c r="ES43" s="98"/>
      <c r="ET43" s="98"/>
      <c r="EU43" s="98"/>
      <c r="EV43" s="98"/>
      <c r="EW43" s="98"/>
      <c r="EX43" s="98"/>
      <c r="EY43" s="98"/>
      <c r="EZ43" s="98"/>
      <c r="FA43" s="98"/>
      <c r="FB43" s="98"/>
      <c r="FC43" s="98"/>
      <c r="FD43" s="98"/>
      <c r="FE43" s="98"/>
      <c r="FF43" s="98"/>
      <c r="FG43" s="98"/>
      <c r="FH43" s="98"/>
      <c r="FI43" s="98"/>
      <c r="FJ43" s="98"/>
      <c r="FK43" s="98"/>
      <c r="FL43" s="98"/>
      <c r="FM43" s="98"/>
      <c r="FN43" s="98"/>
      <c r="FO43" s="98"/>
      <c r="FP43" s="98"/>
      <c r="FQ43" s="98"/>
      <c r="FR43" s="98"/>
      <c r="FS43" s="98"/>
      <c r="FT43" s="98"/>
      <c r="FU43" s="98"/>
      <c r="FV43" s="98"/>
      <c r="FW43" s="98"/>
      <c r="FX43" s="98"/>
      <c r="FY43" s="98"/>
      <c r="FZ43" s="98"/>
      <c r="GA43" s="98"/>
      <c r="GB43" s="98"/>
      <c r="GC43" s="98"/>
      <c r="GD43" s="98"/>
      <c r="GE43" s="98"/>
      <c r="GF43" s="98"/>
      <c r="GG43" s="98"/>
      <c r="GH43" s="98"/>
      <c r="GI43" s="98"/>
      <c r="GJ43" s="98"/>
      <c r="GK43" s="98"/>
      <c r="GL43" s="98"/>
      <c r="GM43" s="98"/>
      <c r="GN43" s="98"/>
      <c r="GO43" s="98"/>
      <c r="GP43" s="98"/>
      <c r="GQ43" s="98"/>
      <c r="GR43" s="98"/>
      <c r="GS43" s="98"/>
      <c r="GT43" s="98"/>
      <c r="GU43" s="98"/>
      <c r="GV43" s="98"/>
      <c r="GW43" s="98"/>
      <c r="GX43" s="98"/>
      <c r="GY43" s="98"/>
      <c r="GZ43" s="98"/>
      <c r="HA43" s="98"/>
      <c r="HB43" s="98"/>
      <c r="HC43" s="98"/>
      <c r="HD43" s="98"/>
      <c r="HE43" s="98"/>
      <c r="HF43" s="98"/>
      <c r="HG43" s="98"/>
      <c r="HH43" s="98"/>
      <c r="HI43" s="98"/>
      <c r="HJ43" s="98"/>
      <c r="HK43" s="98"/>
      <c r="HL43" s="98"/>
      <c r="HM43" s="98"/>
      <c r="HN43" s="98"/>
      <c r="HO43" s="98"/>
      <c r="HP43" s="98"/>
      <c r="HQ43" s="98"/>
      <c r="HR43" s="98"/>
      <c r="HS43" s="98"/>
      <c r="HT43" s="98"/>
      <c r="HU43" s="98"/>
      <c r="HV43" s="98"/>
      <c r="HW43" s="98"/>
      <c r="HX43" s="98"/>
      <c r="HY43" s="98"/>
      <c r="HZ43" s="98"/>
      <c r="IA43" s="98"/>
      <c r="IB43" s="98"/>
      <c r="IC43" s="98"/>
      <c r="ID43" s="98"/>
      <c r="IE43" s="98"/>
      <c r="IF43" s="98"/>
      <c r="IG43" s="98"/>
      <c r="IH43" s="98"/>
      <c r="II43" s="98"/>
      <c r="IJ43" s="98"/>
      <c r="IK43" s="98"/>
      <c r="IL43" s="98"/>
      <c r="IM43" s="98"/>
      <c r="IN43" s="98"/>
      <c r="IO43" s="98"/>
      <c r="IP43" s="98"/>
      <c r="IQ43" s="98"/>
      <c r="IR43" s="98"/>
      <c r="IS43" s="98"/>
      <c r="IT43" s="98"/>
    </row>
    <row r="44" spans="1:254" ht="12.75">
      <c r="A44" s="44" t="s">
        <v>13</v>
      </c>
      <c r="B44" s="201">
        <v>898.46992888323234</v>
      </c>
      <c r="C44" s="202"/>
      <c r="D44" s="203">
        <v>43</v>
      </c>
      <c r="E44" s="202"/>
      <c r="F44" s="201">
        <v>846.43857945093839</v>
      </c>
      <c r="G44" s="202"/>
      <c r="H44" s="203">
        <v>7</v>
      </c>
      <c r="I44" s="202"/>
      <c r="J44" s="201">
        <v>1744.9085083341706</v>
      </c>
      <c r="K44" s="202"/>
      <c r="L44" s="204">
        <v>37</v>
      </c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98"/>
      <c r="CZ44" s="98"/>
      <c r="DA44" s="98"/>
      <c r="DB44" s="98"/>
      <c r="DC44" s="98"/>
      <c r="DD44" s="98"/>
      <c r="DE44" s="98"/>
      <c r="DF44" s="98"/>
      <c r="DG44" s="98"/>
      <c r="DH44" s="98"/>
      <c r="DI44" s="98"/>
      <c r="DJ44" s="98"/>
      <c r="DK44" s="98"/>
      <c r="DL44" s="98"/>
      <c r="DM44" s="98"/>
      <c r="DN44" s="98"/>
      <c r="DO44" s="98"/>
      <c r="DP44" s="98"/>
      <c r="DQ44" s="98"/>
      <c r="DR44" s="98"/>
      <c r="DS44" s="98"/>
      <c r="DT44" s="98"/>
      <c r="DU44" s="98"/>
      <c r="DV44" s="98"/>
      <c r="DW44" s="98"/>
      <c r="DX44" s="98"/>
      <c r="DY44" s="98"/>
      <c r="DZ44" s="98"/>
      <c r="EA44" s="98"/>
      <c r="EB44" s="98"/>
      <c r="EC44" s="98"/>
      <c r="ED44" s="98"/>
      <c r="EE44" s="98"/>
      <c r="EF44" s="98"/>
      <c r="EG44" s="98"/>
      <c r="EH44" s="98"/>
      <c r="EI44" s="98"/>
      <c r="EJ44" s="98"/>
      <c r="EK44" s="98"/>
      <c r="EL44" s="98"/>
      <c r="EM44" s="98"/>
      <c r="EN44" s="98"/>
      <c r="EO44" s="98"/>
      <c r="EP44" s="98"/>
      <c r="EQ44" s="98"/>
      <c r="ER44" s="98"/>
      <c r="ES44" s="98"/>
      <c r="ET44" s="98"/>
      <c r="EU44" s="98"/>
      <c r="EV44" s="98"/>
      <c r="EW44" s="98"/>
      <c r="EX44" s="98"/>
      <c r="EY44" s="98"/>
      <c r="EZ44" s="98"/>
      <c r="FA44" s="98"/>
      <c r="FB44" s="98"/>
      <c r="FC44" s="98"/>
      <c r="FD44" s="98"/>
      <c r="FE44" s="98"/>
      <c r="FF44" s="98"/>
      <c r="FG44" s="98"/>
      <c r="FH44" s="98"/>
      <c r="FI44" s="98"/>
      <c r="FJ44" s="98"/>
      <c r="FK44" s="98"/>
      <c r="FL44" s="98"/>
      <c r="FM44" s="98"/>
      <c r="FN44" s="98"/>
      <c r="FO44" s="98"/>
      <c r="FP44" s="98"/>
      <c r="FQ44" s="98"/>
      <c r="FR44" s="98"/>
      <c r="FS44" s="98"/>
      <c r="FT44" s="98"/>
      <c r="FU44" s="98"/>
      <c r="FV44" s="98"/>
      <c r="FW44" s="98"/>
      <c r="FX44" s="98"/>
      <c r="FY44" s="98"/>
      <c r="FZ44" s="98"/>
      <c r="GA44" s="98"/>
      <c r="GB44" s="98"/>
      <c r="GC44" s="98"/>
      <c r="GD44" s="98"/>
      <c r="GE44" s="98"/>
      <c r="GF44" s="98"/>
      <c r="GG44" s="98"/>
      <c r="GH44" s="98"/>
      <c r="GI44" s="98"/>
      <c r="GJ44" s="98"/>
      <c r="GK44" s="98"/>
      <c r="GL44" s="98"/>
      <c r="GM44" s="98"/>
      <c r="GN44" s="98"/>
      <c r="GO44" s="98"/>
      <c r="GP44" s="98"/>
      <c r="GQ44" s="98"/>
      <c r="GR44" s="98"/>
      <c r="GS44" s="98"/>
      <c r="GT44" s="98"/>
      <c r="GU44" s="98"/>
      <c r="GV44" s="98"/>
      <c r="GW44" s="98"/>
      <c r="GX44" s="98"/>
      <c r="GY44" s="98"/>
      <c r="GZ44" s="98"/>
      <c r="HA44" s="98"/>
      <c r="HB44" s="98"/>
      <c r="HC44" s="98"/>
      <c r="HD44" s="98"/>
      <c r="HE44" s="98"/>
      <c r="HF44" s="98"/>
      <c r="HG44" s="98"/>
      <c r="HH44" s="98"/>
      <c r="HI44" s="98"/>
      <c r="HJ44" s="98"/>
      <c r="HK44" s="98"/>
      <c r="HL44" s="98"/>
      <c r="HM44" s="98"/>
      <c r="HN44" s="98"/>
      <c r="HO44" s="98"/>
      <c r="HP44" s="98"/>
      <c r="HQ44" s="98"/>
      <c r="HR44" s="98"/>
      <c r="HS44" s="98"/>
      <c r="HT44" s="98"/>
      <c r="HU44" s="98"/>
      <c r="HV44" s="98"/>
      <c r="HW44" s="98"/>
      <c r="HX44" s="98"/>
      <c r="HY44" s="98"/>
      <c r="HZ44" s="98"/>
      <c r="IA44" s="98"/>
      <c r="IB44" s="98"/>
      <c r="IC44" s="98"/>
      <c r="ID44" s="98"/>
      <c r="IE44" s="98"/>
      <c r="IF44" s="98"/>
      <c r="IG44" s="98"/>
      <c r="IH44" s="98"/>
      <c r="II44" s="98"/>
      <c r="IJ44" s="98"/>
      <c r="IK44" s="98"/>
      <c r="IL44" s="98"/>
      <c r="IM44" s="98"/>
      <c r="IN44" s="98"/>
      <c r="IO44" s="98"/>
      <c r="IP44" s="98"/>
      <c r="IQ44" s="98"/>
      <c r="IR44" s="98"/>
      <c r="IS44" s="98"/>
      <c r="IT44" s="98"/>
    </row>
    <row r="45" spans="1:254" ht="12.75">
      <c r="A45" s="3" t="s">
        <v>29</v>
      </c>
      <c r="B45" s="192">
        <v>1011.3170543400973</v>
      </c>
      <c r="C45" s="192"/>
      <c r="D45" s="193">
        <v>41</v>
      </c>
      <c r="E45" s="192"/>
      <c r="F45" s="192">
        <v>729.58449853520119</v>
      </c>
      <c r="G45" s="192"/>
      <c r="H45" s="193">
        <v>13</v>
      </c>
      <c r="I45" s="192"/>
      <c r="J45" s="192">
        <v>1740.9015528752984</v>
      </c>
      <c r="K45" s="192"/>
      <c r="L45" s="56">
        <v>38</v>
      </c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  <c r="EH45" s="98"/>
      <c r="EI45" s="98"/>
      <c r="EJ45" s="98"/>
      <c r="EK45" s="98"/>
      <c r="EL45" s="98"/>
      <c r="EM45" s="98"/>
      <c r="EN45" s="98"/>
      <c r="EO45" s="98"/>
      <c r="EP45" s="98"/>
      <c r="EQ45" s="98"/>
      <c r="ER45" s="98"/>
      <c r="ES45" s="98"/>
      <c r="ET45" s="98"/>
      <c r="EU45" s="98"/>
      <c r="EV45" s="98"/>
      <c r="EW45" s="98"/>
      <c r="EX45" s="98"/>
      <c r="EY45" s="98"/>
      <c r="EZ45" s="98"/>
      <c r="FA45" s="98"/>
      <c r="FB45" s="98"/>
      <c r="FC45" s="98"/>
      <c r="FD45" s="98"/>
      <c r="FE45" s="98"/>
      <c r="FF45" s="98"/>
      <c r="FG45" s="98"/>
      <c r="FH45" s="98"/>
      <c r="FI45" s="98"/>
      <c r="FJ45" s="98"/>
      <c r="FK45" s="98"/>
      <c r="FL45" s="98"/>
      <c r="FM45" s="98"/>
      <c r="FN45" s="98"/>
      <c r="FO45" s="98"/>
      <c r="FP45" s="98"/>
      <c r="FQ45" s="98"/>
      <c r="FR45" s="98"/>
      <c r="FS45" s="98"/>
      <c r="FT45" s="98"/>
      <c r="FU45" s="98"/>
      <c r="FV45" s="98"/>
      <c r="FW45" s="98"/>
      <c r="FX45" s="98"/>
      <c r="FY45" s="98"/>
      <c r="FZ45" s="98"/>
      <c r="GA45" s="98"/>
      <c r="GB45" s="98"/>
      <c r="GC45" s="98"/>
      <c r="GD45" s="98"/>
      <c r="GE45" s="98"/>
      <c r="GF45" s="98"/>
      <c r="GG45" s="98"/>
      <c r="GH45" s="98"/>
      <c r="GI45" s="98"/>
      <c r="GJ45" s="98"/>
      <c r="GK45" s="98"/>
      <c r="GL45" s="98"/>
      <c r="GM45" s="98"/>
      <c r="GN45" s="98"/>
      <c r="GO45" s="98"/>
      <c r="GP45" s="98"/>
      <c r="GQ45" s="98"/>
      <c r="GR45" s="98"/>
      <c r="GS45" s="98"/>
      <c r="GT45" s="98"/>
      <c r="GU45" s="98"/>
      <c r="GV45" s="98"/>
      <c r="GW45" s="98"/>
      <c r="GX45" s="98"/>
      <c r="GY45" s="98"/>
      <c r="GZ45" s="98"/>
      <c r="HA45" s="98"/>
      <c r="HB45" s="98"/>
      <c r="HC45" s="98"/>
      <c r="HD45" s="98"/>
      <c r="HE45" s="98"/>
      <c r="HF45" s="98"/>
      <c r="HG45" s="98"/>
      <c r="HH45" s="98"/>
      <c r="HI45" s="98"/>
      <c r="HJ45" s="98"/>
      <c r="HK45" s="98"/>
      <c r="HL45" s="98"/>
      <c r="HM45" s="98"/>
      <c r="HN45" s="98"/>
      <c r="HO45" s="98"/>
      <c r="HP45" s="98"/>
      <c r="HQ45" s="98"/>
      <c r="HR45" s="98"/>
      <c r="HS45" s="98"/>
      <c r="HT45" s="98"/>
      <c r="HU45" s="98"/>
      <c r="HV45" s="98"/>
      <c r="HW45" s="98"/>
      <c r="HX45" s="98"/>
      <c r="HY45" s="98"/>
      <c r="HZ45" s="98"/>
      <c r="IA45" s="98"/>
      <c r="IB45" s="98"/>
      <c r="IC45" s="98"/>
      <c r="ID45" s="98"/>
      <c r="IE45" s="98"/>
      <c r="IF45" s="98"/>
      <c r="IG45" s="98"/>
      <c r="IH45" s="98"/>
      <c r="II45" s="98"/>
      <c r="IJ45" s="98"/>
      <c r="IK45" s="98"/>
      <c r="IL45" s="98"/>
      <c r="IM45" s="98"/>
      <c r="IN45" s="98"/>
      <c r="IO45" s="98"/>
      <c r="IP45" s="98"/>
      <c r="IQ45" s="98"/>
      <c r="IR45" s="98"/>
      <c r="IS45" s="98"/>
      <c r="IT45" s="98"/>
    </row>
    <row r="46" spans="1:254" ht="12.75">
      <c r="A46" s="44" t="s">
        <v>46</v>
      </c>
      <c r="B46" s="201">
        <v>942.93236207242524</v>
      </c>
      <c r="C46" s="202"/>
      <c r="D46" s="203">
        <v>42</v>
      </c>
      <c r="E46" s="202"/>
      <c r="F46" s="201">
        <v>768.93803035985411</v>
      </c>
      <c r="G46" s="202"/>
      <c r="H46" s="203">
        <v>10</v>
      </c>
      <c r="I46" s="202"/>
      <c r="J46" s="201">
        <v>1711.8703924322792</v>
      </c>
      <c r="K46" s="202"/>
      <c r="L46" s="204">
        <v>39</v>
      </c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  <c r="CW46" s="98"/>
      <c r="CX46" s="98"/>
      <c r="CY46" s="98"/>
      <c r="CZ46" s="98"/>
      <c r="DA46" s="98"/>
      <c r="DB46" s="98"/>
      <c r="DC46" s="98"/>
      <c r="DD46" s="98"/>
      <c r="DE46" s="98"/>
      <c r="DF46" s="98"/>
      <c r="DG46" s="98"/>
      <c r="DH46" s="98"/>
      <c r="DI46" s="98"/>
      <c r="DJ46" s="98"/>
      <c r="DK46" s="98"/>
      <c r="DL46" s="98"/>
      <c r="DM46" s="98"/>
      <c r="DN46" s="98"/>
      <c r="DO46" s="98"/>
      <c r="DP46" s="98"/>
      <c r="DQ46" s="98"/>
      <c r="DR46" s="98"/>
      <c r="DS46" s="98"/>
      <c r="DT46" s="98"/>
      <c r="DU46" s="98"/>
      <c r="DV46" s="98"/>
      <c r="DW46" s="98"/>
      <c r="DX46" s="98"/>
      <c r="DY46" s="98"/>
      <c r="DZ46" s="98"/>
      <c r="EA46" s="98"/>
      <c r="EB46" s="98"/>
      <c r="EC46" s="98"/>
      <c r="ED46" s="98"/>
      <c r="EE46" s="98"/>
      <c r="EF46" s="98"/>
      <c r="EG46" s="98"/>
      <c r="EH46" s="98"/>
      <c r="EI46" s="98"/>
      <c r="EJ46" s="98"/>
      <c r="EK46" s="98"/>
      <c r="EL46" s="98"/>
      <c r="EM46" s="98"/>
      <c r="EN46" s="98"/>
      <c r="EO46" s="98"/>
      <c r="EP46" s="98"/>
      <c r="EQ46" s="98"/>
      <c r="ER46" s="98"/>
      <c r="ES46" s="98"/>
      <c r="ET46" s="98"/>
      <c r="EU46" s="98"/>
      <c r="EV46" s="98"/>
      <c r="EW46" s="98"/>
      <c r="EX46" s="98"/>
      <c r="EY46" s="98"/>
      <c r="EZ46" s="98"/>
      <c r="FA46" s="98"/>
      <c r="FB46" s="98"/>
      <c r="FC46" s="98"/>
      <c r="FD46" s="98"/>
      <c r="FE46" s="98"/>
      <c r="FF46" s="98"/>
      <c r="FG46" s="98"/>
      <c r="FH46" s="98"/>
      <c r="FI46" s="98"/>
      <c r="FJ46" s="98"/>
      <c r="FK46" s="98"/>
      <c r="FL46" s="98"/>
      <c r="FM46" s="98"/>
      <c r="FN46" s="98"/>
      <c r="FO46" s="98"/>
      <c r="FP46" s="98"/>
      <c r="FQ46" s="98"/>
      <c r="FR46" s="98"/>
      <c r="FS46" s="98"/>
      <c r="FT46" s="98"/>
      <c r="FU46" s="98"/>
      <c r="FV46" s="98"/>
      <c r="FW46" s="98"/>
      <c r="FX46" s="98"/>
      <c r="FY46" s="98"/>
      <c r="FZ46" s="98"/>
      <c r="GA46" s="98"/>
      <c r="GB46" s="98"/>
      <c r="GC46" s="98"/>
      <c r="GD46" s="98"/>
      <c r="GE46" s="98"/>
      <c r="GF46" s="98"/>
      <c r="GG46" s="98"/>
      <c r="GH46" s="98"/>
      <c r="GI46" s="98"/>
      <c r="GJ46" s="98"/>
      <c r="GK46" s="98"/>
      <c r="GL46" s="98"/>
      <c r="GM46" s="98"/>
      <c r="GN46" s="98"/>
      <c r="GO46" s="98"/>
      <c r="GP46" s="98"/>
      <c r="GQ46" s="98"/>
      <c r="GR46" s="98"/>
      <c r="GS46" s="98"/>
      <c r="GT46" s="98"/>
      <c r="GU46" s="98"/>
      <c r="GV46" s="98"/>
      <c r="GW46" s="98"/>
      <c r="GX46" s="98"/>
      <c r="GY46" s="98"/>
      <c r="GZ46" s="98"/>
      <c r="HA46" s="98"/>
      <c r="HB46" s="98"/>
      <c r="HC46" s="98"/>
      <c r="HD46" s="98"/>
      <c r="HE46" s="98"/>
      <c r="HF46" s="98"/>
      <c r="HG46" s="98"/>
      <c r="HH46" s="98"/>
      <c r="HI46" s="98"/>
      <c r="HJ46" s="98"/>
      <c r="HK46" s="98"/>
      <c r="HL46" s="98"/>
      <c r="HM46" s="98"/>
      <c r="HN46" s="98"/>
      <c r="HO46" s="98"/>
      <c r="HP46" s="98"/>
      <c r="HQ46" s="98"/>
      <c r="HR46" s="98"/>
      <c r="HS46" s="98"/>
      <c r="HT46" s="98"/>
      <c r="HU46" s="98"/>
      <c r="HV46" s="98"/>
      <c r="HW46" s="98"/>
      <c r="HX46" s="98"/>
      <c r="HY46" s="98"/>
      <c r="HZ46" s="98"/>
      <c r="IA46" s="98"/>
      <c r="IB46" s="98"/>
      <c r="IC46" s="98"/>
      <c r="ID46" s="98"/>
      <c r="IE46" s="98"/>
      <c r="IF46" s="98"/>
      <c r="IG46" s="98"/>
      <c r="IH46" s="98"/>
      <c r="II46" s="98"/>
      <c r="IJ46" s="98"/>
      <c r="IK46" s="98"/>
      <c r="IL46" s="98"/>
      <c r="IM46" s="98"/>
      <c r="IN46" s="98"/>
      <c r="IO46" s="98"/>
      <c r="IP46" s="98"/>
      <c r="IQ46" s="98"/>
      <c r="IR46" s="98"/>
      <c r="IS46" s="98"/>
      <c r="IT46" s="98"/>
    </row>
    <row r="47" spans="1:254" ht="12.75">
      <c r="A47" s="3" t="s">
        <v>18</v>
      </c>
      <c r="B47" s="192">
        <v>1162.9919995196965</v>
      </c>
      <c r="C47" s="192"/>
      <c r="D47" s="193">
        <v>35</v>
      </c>
      <c r="E47" s="192"/>
      <c r="F47" s="192">
        <v>490.27224155741823</v>
      </c>
      <c r="G47" s="192"/>
      <c r="H47" s="193">
        <v>40</v>
      </c>
      <c r="I47" s="192"/>
      <c r="J47" s="192">
        <v>1653.2642410771148</v>
      </c>
      <c r="K47" s="192"/>
      <c r="L47" s="56">
        <v>40</v>
      </c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  <c r="CX47" s="98"/>
      <c r="CY47" s="98"/>
      <c r="CZ47" s="98"/>
      <c r="DA47" s="98"/>
      <c r="DB47" s="98"/>
      <c r="DC47" s="98"/>
      <c r="DD47" s="98"/>
      <c r="DE47" s="98"/>
      <c r="DF47" s="98"/>
      <c r="DG47" s="98"/>
      <c r="DH47" s="98"/>
      <c r="DI47" s="98"/>
      <c r="DJ47" s="98"/>
      <c r="DK47" s="98"/>
      <c r="DL47" s="98"/>
      <c r="DM47" s="98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  <c r="EB47" s="98"/>
      <c r="EC47" s="98"/>
      <c r="ED47" s="98"/>
      <c r="EE47" s="98"/>
      <c r="EF47" s="98"/>
      <c r="EG47" s="98"/>
      <c r="EH47" s="98"/>
      <c r="EI47" s="98"/>
      <c r="EJ47" s="98"/>
      <c r="EK47" s="98"/>
      <c r="EL47" s="98"/>
      <c r="EM47" s="98"/>
      <c r="EN47" s="98"/>
      <c r="EO47" s="98"/>
      <c r="EP47" s="98"/>
      <c r="EQ47" s="98"/>
      <c r="ER47" s="98"/>
      <c r="ES47" s="98"/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  <c r="FF47" s="98"/>
      <c r="FG47" s="98"/>
      <c r="FH47" s="98"/>
      <c r="FI47" s="98"/>
      <c r="FJ47" s="98"/>
      <c r="FK47" s="98"/>
      <c r="FL47" s="98"/>
      <c r="FM47" s="98"/>
      <c r="FN47" s="98"/>
      <c r="FO47" s="98"/>
      <c r="FP47" s="98"/>
      <c r="FQ47" s="98"/>
      <c r="FR47" s="98"/>
      <c r="FS47" s="98"/>
      <c r="FT47" s="98"/>
      <c r="FU47" s="98"/>
      <c r="FV47" s="98"/>
      <c r="FW47" s="98"/>
      <c r="FX47" s="98"/>
      <c r="FY47" s="98"/>
      <c r="FZ47" s="98"/>
      <c r="GA47" s="98"/>
      <c r="GB47" s="98"/>
      <c r="GC47" s="98"/>
      <c r="GD47" s="98"/>
      <c r="GE47" s="98"/>
      <c r="GF47" s="98"/>
      <c r="GG47" s="98"/>
      <c r="GH47" s="98"/>
      <c r="GI47" s="98"/>
      <c r="GJ47" s="98"/>
      <c r="GK47" s="98"/>
      <c r="GL47" s="98"/>
      <c r="GM47" s="98"/>
      <c r="GN47" s="98"/>
      <c r="GO47" s="98"/>
      <c r="GP47" s="98"/>
      <c r="GQ47" s="98"/>
      <c r="GR47" s="98"/>
      <c r="GS47" s="98"/>
      <c r="GT47" s="98"/>
      <c r="GU47" s="98"/>
      <c r="GV47" s="98"/>
      <c r="GW47" s="98"/>
      <c r="GX47" s="98"/>
      <c r="GY47" s="98"/>
      <c r="GZ47" s="98"/>
      <c r="HA47" s="98"/>
      <c r="HB47" s="98"/>
      <c r="HC47" s="98"/>
      <c r="HD47" s="98"/>
      <c r="HE47" s="98"/>
      <c r="HF47" s="98"/>
      <c r="HG47" s="98"/>
      <c r="HH47" s="98"/>
      <c r="HI47" s="98"/>
      <c r="HJ47" s="98"/>
      <c r="HK47" s="98"/>
      <c r="HL47" s="98"/>
      <c r="HM47" s="98"/>
      <c r="HN47" s="98"/>
      <c r="HO47" s="98"/>
      <c r="HP47" s="98"/>
      <c r="HQ47" s="98"/>
      <c r="HR47" s="98"/>
      <c r="HS47" s="98"/>
      <c r="HT47" s="98"/>
      <c r="HU47" s="98"/>
      <c r="HV47" s="98"/>
      <c r="HW47" s="98"/>
      <c r="HX47" s="98"/>
      <c r="HY47" s="98"/>
      <c r="HZ47" s="98"/>
      <c r="IA47" s="98"/>
      <c r="IB47" s="98"/>
      <c r="IC47" s="98"/>
      <c r="ID47" s="98"/>
      <c r="IE47" s="98"/>
      <c r="IF47" s="98"/>
      <c r="IG47" s="98"/>
      <c r="IH47" s="98"/>
      <c r="II47" s="98"/>
      <c r="IJ47" s="98"/>
      <c r="IK47" s="98"/>
      <c r="IL47" s="98"/>
      <c r="IM47" s="98"/>
      <c r="IN47" s="98"/>
      <c r="IO47" s="98"/>
      <c r="IP47" s="98"/>
      <c r="IQ47" s="98"/>
      <c r="IR47" s="98"/>
      <c r="IS47" s="98"/>
      <c r="IT47" s="98"/>
    </row>
    <row r="48" spans="1:254" ht="12.75">
      <c r="A48" s="44" t="s">
        <v>45</v>
      </c>
      <c r="B48" s="201">
        <v>1249.172976656801</v>
      </c>
      <c r="C48" s="202"/>
      <c r="D48" s="203">
        <v>31</v>
      </c>
      <c r="E48" s="202"/>
      <c r="F48" s="201">
        <v>387.8668793847512</v>
      </c>
      <c r="G48" s="202"/>
      <c r="H48" s="203">
        <v>47</v>
      </c>
      <c r="I48" s="202"/>
      <c r="J48" s="201">
        <v>1637.0398560415522</v>
      </c>
      <c r="K48" s="202"/>
      <c r="L48" s="204">
        <v>41</v>
      </c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9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GI48" s="98"/>
      <c r="GJ48" s="98"/>
      <c r="GK48" s="98"/>
      <c r="GL48" s="98"/>
      <c r="GM48" s="98"/>
      <c r="GN48" s="98"/>
      <c r="GO48" s="98"/>
      <c r="GP48" s="98"/>
      <c r="GQ48" s="98"/>
      <c r="GR48" s="98"/>
      <c r="GS48" s="98"/>
      <c r="GT48" s="98"/>
      <c r="GU48" s="98"/>
      <c r="GV48" s="98"/>
      <c r="GW48" s="98"/>
      <c r="GX48" s="98"/>
      <c r="GY48" s="98"/>
      <c r="GZ48" s="98"/>
      <c r="HA48" s="98"/>
      <c r="HB48" s="98"/>
      <c r="HC48" s="98"/>
      <c r="HD48" s="98"/>
      <c r="HE48" s="98"/>
      <c r="HF48" s="98"/>
      <c r="HG48" s="98"/>
      <c r="HH48" s="98"/>
      <c r="HI48" s="98"/>
      <c r="HJ48" s="98"/>
      <c r="HK48" s="98"/>
      <c r="HL48" s="98"/>
      <c r="HM48" s="98"/>
      <c r="HN48" s="98"/>
      <c r="HO48" s="98"/>
      <c r="HP48" s="98"/>
      <c r="HQ48" s="98"/>
      <c r="HR48" s="98"/>
      <c r="HS48" s="98"/>
      <c r="HT48" s="98"/>
      <c r="HU48" s="98"/>
      <c r="HV48" s="98"/>
      <c r="HW48" s="98"/>
      <c r="HX48" s="98"/>
      <c r="HY48" s="98"/>
      <c r="HZ48" s="98"/>
      <c r="IA48" s="98"/>
      <c r="IB48" s="98"/>
      <c r="IC48" s="98"/>
      <c r="ID48" s="98"/>
      <c r="IE48" s="98"/>
      <c r="IF48" s="98"/>
      <c r="IG48" s="98"/>
      <c r="IH48" s="98"/>
      <c r="II48" s="98"/>
      <c r="IJ48" s="98"/>
      <c r="IK48" s="98"/>
      <c r="IL48" s="98"/>
      <c r="IM48" s="98"/>
      <c r="IN48" s="98"/>
      <c r="IO48" s="98"/>
      <c r="IP48" s="98"/>
      <c r="IQ48" s="98"/>
      <c r="IR48" s="98"/>
      <c r="IS48" s="98"/>
      <c r="IT48" s="98"/>
    </row>
    <row r="49" spans="1:254" ht="12.75">
      <c r="A49" s="3" t="s">
        <v>36</v>
      </c>
      <c r="B49" s="192">
        <v>1111.2977238269293</v>
      </c>
      <c r="C49" s="192"/>
      <c r="D49" s="193">
        <v>39</v>
      </c>
      <c r="E49" s="192"/>
      <c r="F49" s="192">
        <v>494.13555306245735</v>
      </c>
      <c r="G49" s="192"/>
      <c r="H49" s="193">
        <v>39</v>
      </c>
      <c r="I49" s="192"/>
      <c r="J49" s="192">
        <v>1605.4332768893867</v>
      </c>
      <c r="K49" s="192"/>
      <c r="L49" s="56">
        <v>42</v>
      </c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  <c r="EL49" s="98"/>
      <c r="EM49" s="98"/>
      <c r="EN49" s="98"/>
      <c r="EO49" s="98"/>
      <c r="EP49" s="98"/>
      <c r="EQ49" s="98"/>
      <c r="ER49" s="98"/>
      <c r="ES49" s="98"/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  <c r="FF49" s="98"/>
      <c r="FG49" s="98"/>
      <c r="FH49" s="98"/>
      <c r="FI49" s="98"/>
      <c r="FJ49" s="98"/>
      <c r="FK49" s="98"/>
      <c r="FL49" s="98"/>
      <c r="FM49" s="98"/>
      <c r="FN49" s="98"/>
      <c r="FO49" s="98"/>
      <c r="FP49" s="98"/>
      <c r="FQ49" s="98"/>
      <c r="FR49" s="98"/>
      <c r="FS49" s="98"/>
      <c r="FT49" s="98"/>
      <c r="FU49" s="98"/>
      <c r="FV49" s="98"/>
      <c r="FW49" s="98"/>
      <c r="FX49" s="98"/>
      <c r="FY49" s="98"/>
      <c r="FZ49" s="98"/>
      <c r="GA49" s="98"/>
      <c r="GB49" s="98"/>
      <c r="GC49" s="98"/>
      <c r="GD49" s="98"/>
      <c r="GE49" s="98"/>
      <c r="GF49" s="98"/>
      <c r="GG49" s="98"/>
      <c r="GH49" s="98"/>
      <c r="GI49" s="98"/>
      <c r="GJ49" s="98"/>
      <c r="GK49" s="98"/>
      <c r="GL49" s="98"/>
      <c r="GM49" s="98"/>
      <c r="GN49" s="98"/>
      <c r="GO49" s="98"/>
      <c r="GP49" s="98"/>
      <c r="GQ49" s="98"/>
      <c r="GR49" s="98"/>
      <c r="GS49" s="98"/>
      <c r="GT49" s="98"/>
      <c r="GU49" s="98"/>
      <c r="GV49" s="98"/>
      <c r="GW49" s="98"/>
      <c r="GX49" s="98"/>
      <c r="GY49" s="98"/>
      <c r="GZ49" s="98"/>
      <c r="HA49" s="98"/>
      <c r="HB49" s="98"/>
      <c r="HC49" s="98"/>
      <c r="HD49" s="98"/>
      <c r="HE49" s="98"/>
      <c r="HF49" s="98"/>
      <c r="HG49" s="98"/>
      <c r="HH49" s="98"/>
      <c r="HI49" s="98"/>
      <c r="HJ49" s="98"/>
      <c r="HK49" s="98"/>
      <c r="HL49" s="98"/>
      <c r="HM49" s="98"/>
      <c r="HN49" s="98"/>
      <c r="HO49" s="98"/>
      <c r="HP49" s="98"/>
      <c r="HQ49" s="98"/>
      <c r="HR49" s="98"/>
      <c r="HS49" s="98"/>
      <c r="HT49" s="98"/>
      <c r="HU49" s="98"/>
      <c r="HV49" s="98"/>
      <c r="HW49" s="98"/>
      <c r="HX49" s="98"/>
      <c r="HY49" s="98"/>
      <c r="HZ49" s="98"/>
      <c r="IA49" s="98"/>
      <c r="IB49" s="98"/>
      <c r="IC49" s="98"/>
      <c r="ID49" s="98"/>
      <c r="IE49" s="98"/>
      <c r="IF49" s="98"/>
      <c r="IG49" s="98"/>
      <c r="IH49" s="98"/>
      <c r="II49" s="98"/>
      <c r="IJ49" s="98"/>
      <c r="IK49" s="98"/>
      <c r="IL49" s="98"/>
      <c r="IM49" s="98"/>
      <c r="IN49" s="98"/>
      <c r="IO49" s="98"/>
      <c r="IP49" s="98"/>
      <c r="IQ49" s="98"/>
      <c r="IR49" s="98"/>
      <c r="IS49" s="98"/>
      <c r="IT49" s="98"/>
    </row>
    <row r="50" spans="1:254" ht="12.75">
      <c r="A50" s="44" t="s">
        <v>43</v>
      </c>
      <c r="B50" s="201">
        <v>1123.7677808069243</v>
      </c>
      <c r="C50" s="202"/>
      <c r="D50" s="203">
        <v>37</v>
      </c>
      <c r="E50" s="202"/>
      <c r="F50" s="201">
        <v>444.79426883636904</v>
      </c>
      <c r="G50" s="202"/>
      <c r="H50" s="203">
        <v>44</v>
      </c>
      <c r="I50" s="202"/>
      <c r="J50" s="201">
        <v>1568.5620496432934</v>
      </c>
      <c r="K50" s="202"/>
      <c r="L50" s="204">
        <v>43</v>
      </c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98"/>
      <c r="FS50" s="98"/>
      <c r="FT50" s="98"/>
      <c r="FU50" s="98"/>
      <c r="FV50" s="98"/>
      <c r="FW50" s="98"/>
      <c r="FX50" s="98"/>
      <c r="FY50" s="98"/>
      <c r="FZ50" s="98"/>
      <c r="GA50" s="98"/>
      <c r="GB50" s="98"/>
      <c r="GC50" s="98"/>
      <c r="GD50" s="98"/>
      <c r="GE50" s="98"/>
      <c r="GF50" s="98"/>
      <c r="GG50" s="98"/>
      <c r="GH50" s="98"/>
      <c r="GI50" s="98"/>
      <c r="GJ50" s="98"/>
      <c r="GK50" s="98"/>
      <c r="GL50" s="98"/>
      <c r="GM50" s="98"/>
      <c r="GN50" s="98"/>
      <c r="GO50" s="98"/>
      <c r="GP50" s="98"/>
      <c r="GQ50" s="98"/>
      <c r="GR50" s="98"/>
      <c r="GS50" s="98"/>
      <c r="GT50" s="98"/>
      <c r="GU50" s="98"/>
      <c r="GV50" s="98"/>
      <c r="GW50" s="98"/>
      <c r="GX50" s="98"/>
      <c r="GY50" s="98"/>
      <c r="GZ50" s="98"/>
      <c r="HA50" s="98"/>
      <c r="HB50" s="98"/>
      <c r="HC50" s="98"/>
      <c r="HD50" s="98"/>
      <c r="HE50" s="98"/>
      <c r="HF50" s="98"/>
      <c r="HG50" s="98"/>
      <c r="HH50" s="98"/>
      <c r="HI50" s="98"/>
      <c r="HJ50" s="98"/>
      <c r="HK50" s="98"/>
      <c r="HL50" s="98"/>
      <c r="HM50" s="98"/>
      <c r="HN50" s="98"/>
      <c r="HO50" s="98"/>
      <c r="HP50" s="98"/>
      <c r="HQ50" s="98"/>
      <c r="HR50" s="98"/>
      <c r="HS50" s="98"/>
      <c r="HT50" s="98"/>
      <c r="HU50" s="98"/>
      <c r="HV50" s="98"/>
      <c r="HW50" s="98"/>
      <c r="HX50" s="98"/>
      <c r="HY50" s="98"/>
      <c r="HZ50" s="98"/>
      <c r="IA50" s="98"/>
      <c r="IB50" s="98"/>
      <c r="IC50" s="98"/>
      <c r="ID50" s="98"/>
      <c r="IE50" s="98"/>
      <c r="IF50" s="98"/>
      <c r="IG50" s="98"/>
      <c r="IH50" s="98"/>
      <c r="II50" s="98"/>
      <c r="IJ50" s="98"/>
      <c r="IK50" s="98"/>
      <c r="IL50" s="98"/>
      <c r="IM50" s="98"/>
      <c r="IN50" s="98"/>
      <c r="IO50" s="98"/>
      <c r="IP50" s="98"/>
      <c r="IQ50" s="98"/>
      <c r="IR50" s="98"/>
      <c r="IS50" s="98"/>
      <c r="IT50" s="98"/>
    </row>
    <row r="51" spans="1:254" ht="12.75">
      <c r="A51" s="3" t="s">
        <v>21</v>
      </c>
      <c r="B51" s="192">
        <v>1112.837275429051</v>
      </c>
      <c r="C51" s="192"/>
      <c r="D51" s="193">
        <v>38</v>
      </c>
      <c r="E51" s="192"/>
      <c r="F51" s="192">
        <v>418.72591119524498</v>
      </c>
      <c r="G51" s="192"/>
      <c r="H51" s="193">
        <v>45</v>
      </c>
      <c r="I51" s="192"/>
      <c r="J51" s="192">
        <v>1531.5631866242961</v>
      </c>
      <c r="K51" s="192"/>
      <c r="L51" s="56">
        <v>44</v>
      </c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98"/>
      <c r="DM51" s="98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/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8"/>
      <c r="GK51" s="98"/>
      <c r="GL51" s="98"/>
      <c r="GM51" s="98"/>
      <c r="GN51" s="98"/>
      <c r="GO51" s="98"/>
      <c r="GP51" s="98"/>
      <c r="GQ51" s="98"/>
      <c r="GR51" s="98"/>
      <c r="GS51" s="98"/>
      <c r="GT51" s="98"/>
      <c r="GU51" s="98"/>
      <c r="GV51" s="98"/>
      <c r="GW51" s="98"/>
      <c r="GX51" s="98"/>
      <c r="GY51" s="98"/>
      <c r="GZ51" s="98"/>
      <c r="HA51" s="98"/>
      <c r="HB51" s="98"/>
      <c r="HC51" s="98"/>
      <c r="HD51" s="98"/>
      <c r="HE51" s="98"/>
      <c r="HF51" s="98"/>
      <c r="HG51" s="98"/>
      <c r="HH51" s="98"/>
      <c r="HI51" s="98"/>
      <c r="HJ51" s="98"/>
      <c r="HK51" s="98"/>
      <c r="HL51" s="98"/>
      <c r="HM51" s="98"/>
      <c r="HN51" s="98"/>
      <c r="HO51" s="98"/>
      <c r="HP51" s="98"/>
      <c r="HQ51" s="98"/>
      <c r="HR51" s="98"/>
      <c r="HS51" s="98"/>
      <c r="HT51" s="98"/>
      <c r="HU51" s="98"/>
      <c r="HV51" s="98"/>
      <c r="HW51" s="98"/>
      <c r="HX51" s="98"/>
      <c r="HY51" s="98"/>
      <c r="HZ51" s="98"/>
      <c r="IA51" s="98"/>
      <c r="IB51" s="98"/>
      <c r="IC51" s="98"/>
      <c r="ID51" s="98"/>
      <c r="IE51" s="98"/>
      <c r="IF51" s="98"/>
      <c r="IG51" s="98"/>
      <c r="IH51" s="98"/>
      <c r="II51" s="98"/>
      <c r="IJ51" s="98"/>
      <c r="IK51" s="98"/>
      <c r="IL51" s="98"/>
      <c r="IM51" s="98"/>
      <c r="IN51" s="98"/>
      <c r="IO51" s="98"/>
      <c r="IP51" s="98"/>
      <c r="IQ51" s="98"/>
      <c r="IR51" s="98"/>
      <c r="IS51" s="98"/>
      <c r="IT51" s="98"/>
    </row>
    <row r="52" spans="1:254" ht="12.75">
      <c r="A52" s="44" t="s">
        <v>42</v>
      </c>
      <c r="B52" s="201">
        <v>1055.882598237516</v>
      </c>
      <c r="C52" s="202"/>
      <c r="D52" s="203">
        <v>40</v>
      </c>
      <c r="E52" s="202"/>
      <c r="F52" s="201">
        <v>466.98343364807374</v>
      </c>
      <c r="G52" s="202"/>
      <c r="H52" s="203">
        <v>42</v>
      </c>
      <c r="I52" s="202"/>
      <c r="J52" s="201">
        <v>1522.8660318855898</v>
      </c>
      <c r="K52" s="202"/>
      <c r="L52" s="204">
        <v>45</v>
      </c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/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/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98"/>
      <c r="ID52" s="98"/>
      <c r="IE52" s="98"/>
      <c r="IF52" s="98"/>
      <c r="IG52" s="98"/>
      <c r="IH52" s="98"/>
      <c r="II52" s="98"/>
      <c r="IJ52" s="98"/>
      <c r="IK52" s="98"/>
      <c r="IL52" s="98"/>
      <c r="IM52" s="98"/>
      <c r="IN52" s="98"/>
      <c r="IO52" s="98"/>
      <c r="IP52" s="98"/>
      <c r="IQ52" s="98"/>
      <c r="IR52" s="98"/>
      <c r="IS52" s="98"/>
      <c r="IT52" s="98"/>
    </row>
    <row r="53" spans="1:254" ht="12.75">
      <c r="A53" s="3" t="s">
        <v>5</v>
      </c>
      <c r="B53" s="192">
        <v>360.52627629368976</v>
      </c>
      <c r="C53" s="192"/>
      <c r="D53" s="193">
        <v>46</v>
      </c>
      <c r="E53" s="192"/>
      <c r="F53" s="192">
        <v>551.24481016423283</v>
      </c>
      <c r="G53" s="192"/>
      <c r="H53" s="193">
        <v>33</v>
      </c>
      <c r="I53" s="192"/>
      <c r="J53" s="192">
        <v>911.76972205811524</v>
      </c>
      <c r="K53" s="192"/>
      <c r="L53" s="56">
        <v>46</v>
      </c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98"/>
      <c r="DF53" s="98"/>
      <c r="DG53" s="98"/>
      <c r="DH53" s="98"/>
      <c r="DI53" s="98"/>
      <c r="DJ53" s="98"/>
      <c r="DK53" s="98"/>
      <c r="DL53" s="98"/>
      <c r="DM53" s="98"/>
      <c r="DN53" s="98"/>
      <c r="DO53" s="98"/>
      <c r="DP53" s="98"/>
      <c r="DQ53" s="98"/>
      <c r="DR53" s="98"/>
      <c r="DS53" s="98"/>
      <c r="DT53" s="98"/>
      <c r="DU53" s="98"/>
      <c r="DV53" s="98"/>
      <c r="DW53" s="98"/>
      <c r="DX53" s="98"/>
      <c r="DY53" s="98"/>
      <c r="DZ53" s="98"/>
      <c r="EA53" s="98"/>
      <c r="EB53" s="98"/>
      <c r="EC53" s="98"/>
      <c r="ED53" s="98"/>
      <c r="EE53" s="98"/>
      <c r="EF53" s="98"/>
      <c r="EG53" s="98"/>
      <c r="EH53" s="98"/>
      <c r="EI53" s="98"/>
      <c r="EJ53" s="98"/>
      <c r="EK53" s="98"/>
      <c r="EL53" s="98"/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/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/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/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98"/>
      <c r="ID53" s="98"/>
      <c r="IE53" s="98"/>
      <c r="IF53" s="98"/>
      <c r="IG53" s="98"/>
      <c r="IH53" s="98"/>
      <c r="II53" s="98"/>
      <c r="IJ53" s="98"/>
      <c r="IK53" s="98"/>
      <c r="IL53" s="98"/>
      <c r="IM53" s="98"/>
      <c r="IN53" s="98"/>
      <c r="IO53" s="98"/>
      <c r="IP53" s="98"/>
      <c r="IQ53" s="98"/>
      <c r="IR53" s="98"/>
      <c r="IS53" s="98"/>
      <c r="IT53" s="98"/>
    </row>
    <row r="54" spans="1:254" ht="12.75">
      <c r="A54" s="44" t="s">
        <v>23</v>
      </c>
      <c r="B54" s="201">
        <v>0</v>
      </c>
      <c r="C54" s="202"/>
      <c r="D54" s="203">
        <v>47</v>
      </c>
      <c r="E54" s="202"/>
      <c r="F54" s="201">
        <v>733.53247918921875</v>
      </c>
      <c r="G54" s="202"/>
      <c r="H54" s="203">
        <v>12</v>
      </c>
      <c r="I54" s="202"/>
      <c r="J54" s="201">
        <v>733.53247918921875</v>
      </c>
      <c r="K54" s="202"/>
      <c r="L54" s="204">
        <v>47</v>
      </c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98"/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8"/>
      <c r="DS54" s="98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8"/>
      <c r="FL54" s="98"/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8"/>
      <c r="GA54" s="98"/>
      <c r="GB54" s="98"/>
      <c r="GC54" s="98"/>
      <c r="GD54" s="98"/>
      <c r="GE54" s="98"/>
      <c r="GF54" s="98"/>
      <c r="GG54" s="98"/>
      <c r="GH54" s="98"/>
      <c r="GI54" s="98"/>
      <c r="GJ54" s="98"/>
      <c r="GK54" s="98"/>
      <c r="GL54" s="98"/>
      <c r="GM54" s="98"/>
      <c r="GN54" s="98"/>
      <c r="GO54" s="98"/>
      <c r="GP54" s="98"/>
      <c r="GQ54" s="98"/>
      <c r="GR54" s="98"/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8"/>
      <c r="HG54" s="98"/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8"/>
      <c r="HV54" s="98"/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8"/>
      <c r="IK54" s="98"/>
      <c r="IL54" s="98"/>
      <c r="IM54" s="98"/>
      <c r="IN54" s="98"/>
      <c r="IO54" s="98"/>
      <c r="IP54" s="98"/>
      <c r="IQ54" s="98"/>
      <c r="IR54" s="98"/>
      <c r="IS54" s="98"/>
      <c r="IT54" s="98"/>
    </row>
    <row r="55" spans="1:254" ht="12.75">
      <c r="A55" s="3" t="s">
        <v>32</v>
      </c>
      <c r="B55" s="192">
        <v>0</v>
      </c>
      <c r="C55" s="192"/>
      <c r="D55" s="193">
        <v>48</v>
      </c>
      <c r="E55" s="192"/>
      <c r="F55" s="192">
        <v>728.53482970356231</v>
      </c>
      <c r="G55" s="192"/>
      <c r="H55" s="193">
        <v>15</v>
      </c>
      <c r="I55" s="192"/>
      <c r="J55" s="192">
        <v>728.53482970356231</v>
      </c>
      <c r="K55" s="192"/>
      <c r="L55" s="56">
        <v>48</v>
      </c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98"/>
      <c r="CZ55" s="98"/>
      <c r="DA55" s="98"/>
      <c r="DB55" s="98"/>
      <c r="DC55" s="98"/>
      <c r="DD55" s="98"/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8"/>
      <c r="DS55" s="98"/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8"/>
      <c r="EH55" s="98"/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8"/>
      <c r="EW55" s="98"/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8"/>
      <c r="FL55" s="98"/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8"/>
      <c r="GA55" s="98"/>
      <c r="GB55" s="98"/>
      <c r="GC55" s="98"/>
      <c r="GD55" s="98"/>
      <c r="GE55" s="98"/>
      <c r="GF55" s="98"/>
      <c r="GG55" s="98"/>
      <c r="GH55" s="98"/>
      <c r="GI55" s="98"/>
      <c r="GJ55" s="98"/>
      <c r="GK55" s="98"/>
      <c r="GL55" s="98"/>
      <c r="GM55" s="98"/>
      <c r="GN55" s="98"/>
      <c r="GO55" s="98"/>
      <c r="GP55" s="98"/>
      <c r="GQ55" s="98"/>
      <c r="GR55" s="98"/>
      <c r="GS55" s="98"/>
      <c r="GT55" s="98"/>
      <c r="GU55" s="98"/>
      <c r="GV55" s="98"/>
      <c r="GW55" s="98"/>
      <c r="GX55" s="98"/>
      <c r="GY55" s="98"/>
      <c r="GZ55" s="98"/>
      <c r="HA55" s="98"/>
      <c r="HB55" s="98"/>
      <c r="HC55" s="98"/>
      <c r="HD55" s="98"/>
      <c r="HE55" s="98"/>
      <c r="HF55" s="98"/>
      <c r="HG55" s="98"/>
      <c r="HH55" s="98"/>
      <c r="HI55" s="98"/>
      <c r="HJ55" s="98"/>
      <c r="HK55" s="98"/>
      <c r="HL55" s="98"/>
      <c r="HM55" s="98"/>
      <c r="HN55" s="98"/>
      <c r="HO55" s="98"/>
      <c r="HP55" s="98"/>
      <c r="HQ55" s="98"/>
      <c r="HR55" s="98"/>
      <c r="HS55" s="98"/>
      <c r="HT55" s="98"/>
      <c r="HU55" s="98"/>
      <c r="HV55" s="98"/>
      <c r="HW55" s="98"/>
      <c r="HX55" s="98"/>
      <c r="HY55" s="98"/>
      <c r="HZ55" s="98"/>
      <c r="IA55" s="98"/>
      <c r="IB55" s="98"/>
      <c r="IC55" s="98"/>
      <c r="ID55" s="98"/>
      <c r="IE55" s="98"/>
      <c r="IF55" s="98"/>
      <c r="IG55" s="98"/>
      <c r="IH55" s="98"/>
      <c r="II55" s="98"/>
      <c r="IJ55" s="98"/>
      <c r="IK55" s="98"/>
      <c r="IL55" s="98"/>
      <c r="IM55" s="98"/>
      <c r="IN55" s="98"/>
      <c r="IO55" s="98"/>
      <c r="IP55" s="98"/>
      <c r="IQ55" s="98"/>
      <c r="IR55" s="98"/>
      <c r="IS55" s="98"/>
      <c r="IT55" s="98"/>
    </row>
    <row r="56" spans="1:254" ht="12.75">
      <c r="A56" s="44" t="s">
        <v>48</v>
      </c>
      <c r="B56" s="201">
        <v>0</v>
      </c>
      <c r="C56" s="202"/>
      <c r="D56" s="203">
        <v>48.5</v>
      </c>
      <c r="E56" s="202"/>
      <c r="F56" s="201">
        <v>714.8297495914295</v>
      </c>
      <c r="G56" s="202"/>
      <c r="H56" s="203">
        <v>17</v>
      </c>
      <c r="I56" s="202"/>
      <c r="J56" s="201">
        <v>714.8297495914295</v>
      </c>
      <c r="K56" s="202"/>
      <c r="L56" s="204">
        <v>49</v>
      </c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8"/>
      <c r="FL56" s="98"/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8"/>
      <c r="GA56" s="98"/>
      <c r="GB56" s="98"/>
      <c r="GC56" s="98"/>
      <c r="GD56" s="98"/>
      <c r="GE56" s="98"/>
      <c r="GF56" s="98"/>
      <c r="GG56" s="98"/>
      <c r="GH56" s="98"/>
      <c r="GI56" s="98"/>
      <c r="GJ56" s="98"/>
      <c r="GK56" s="98"/>
      <c r="GL56" s="98"/>
      <c r="GM56" s="98"/>
      <c r="GN56" s="98"/>
      <c r="GO56" s="98"/>
      <c r="GP56" s="98"/>
      <c r="GQ56" s="98"/>
      <c r="GR56" s="98"/>
      <c r="GS56" s="98"/>
      <c r="GT56" s="98"/>
      <c r="GU56" s="98"/>
      <c r="GV56" s="98"/>
      <c r="GW56" s="98"/>
      <c r="GX56" s="98"/>
      <c r="GY56" s="98"/>
      <c r="GZ56" s="98"/>
      <c r="HA56" s="98"/>
      <c r="HB56" s="98"/>
      <c r="HC56" s="98"/>
      <c r="HD56" s="98"/>
      <c r="HE56" s="98"/>
      <c r="HF56" s="98"/>
      <c r="HG56" s="98"/>
      <c r="HH56" s="98"/>
      <c r="HI56" s="98"/>
      <c r="HJ56" s="98"/>
      <c r="HK56" s="98"/>
      <c r="HL56" s="98"/>
      <c r="HM56" s="98"/>
      <c r="HN56" s="98"/>
      <c r="HO56" s="98"/>
      <c r="HP56" s="98"/>
      <c r="HQ56" s="98"/>
      <c r="HR56" s="98"/>
      <c r="HS56" s="98"/>
      <c r="HT56" s="98"/>
      <c r="HU56" s="98"/>
      <c r="HV56" s="98"/>
      <c r="HW56" s="98"/>
      <c r="HX56" s="98"/>
      <c r="HY56" s="98"/>
      <c r="HZ56" s="98"/>
      <c r="IA56" s="98"/>
      <c r="IB56" s="98"/>
      <c r="IC56" s="98"/>
      <c r="ID56" s="98"/>
      <c r="IE56" s="98"/>
      <c r="IF56" s="98"/>
      <c r="IG56" s="98"/>
      <c r="IH56" s="98"/>
      <c r="II56" s="98"/>
      <c r="IJ56" s="98"/>
      <c r="IK56" s="98"/>
      <c r="IL56" s="98"/>
      <c r="IM56" s="98"/>
      <c r="IN56" s="98"/>
      <c r="IO56" s="98"/>
      <c r="IP56" s="98"/>
      <c r="IQ56" s="98"/>
      <c r="IR56" s="98"/>
      <c r="IS56" s="98"/>
      <c r="IT56" s="98"/>
    </row>
    <row r="57" spans="1:254" ht="12.75">
      <c r="A57" s="3" t="s">
        <v>28</v>
      </c>
      <c r="B57" s="192">
        <v>0</v>
      </c>
      <c r="C57" s="192"/>
      <c r="D57" s="193">
        <v>50</v>
      </c>
      <c r="E57" s="192"/>
      <c r="F57" s="192">
        <v>610.44597697442032</v>
      </c>
      <c r="G57" s="192"/>
      <c r="H57" s="193">
        <v>26</v>
      </c>
      <c r="I57" s="192"/>
      <c r="J57" s="192">
        <v>610.44597697442032</v>
      </c>
      <c r="K57" s="192"/>
      <c r="L57" s="56">
        <v>50</v>
      </c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98"/>
      <c r="FN57" s="98"/>
      <c r="FO57" s="98"/>
      <c r="FP57" s="98"/>
      <c r="FQ57" s="98"/>
      <c r="FR57" s="98"/>
      <c r="FS57" s="98"/>
      <c r="FT57" s="98"/>
      <c r="FU57" s="98"/>
      <c r="FV57" s="98"/>
      <c r="FW57" s="98"/>
      <c r="FX57" s="98"/>
      <c r="FY57" s="98"/>
      <c r="FZ57" s="98"/>
      <c r="GA57" s="98"/>
      <c r="GB57" s="98"/>
      <c r="GC57" s="98"/>
      <c r="GD57" s="98"/>
      <c r="GE57" s="98"/>
      <c r="GF57" s="98"/>
      <c r="GG57" s="98"/>
      <c r="GH57" s="98"/>
      <c r="GI57" s="98"/>
      <c r="GJ57" s="98"/>
      <c r="GK57" s="98"/>
      <c r="GL57" s="98"/>
      <c r="GM57" s="98"/>
      <c r="GN57" s="98"/>
      <c r="GO57" s="98"/>
      <c r="GP57" s="98"/>
      <c r="GQ57" s="98"/>
      <c r="GR57" s="98"/>
      <c r="GS57" s="98"/>
      <c r="GT57" s="98"/>
      <c r="GU57" s="98"/>
      <c r="GV57" s="98"/>
      <c r="GW57" s="98"/>
      <c r="GX57" s="98"/>
      <c r="GY57" s="98"/>
      <c r="GZ57" s="98"/>
      <c r="HA57" s="98"/>
      <c r="HB57" s="98"/>
      <c r="HC57" s="98"/>
      <c r="HD57" s="98"/>
      <c r="HE57" s="98"/>
      <c r="HF57" s="98"/>
      <c r="HG57" s="98"/>
      <c r="HH57" s="98"/>
      <c r="HI57" s="98"/>
      <c r="HJ57" s="98"/>
      <c r="HK57" s="98"/>
      <c r="HL57" s="98"/>
      <c r="HM57" s="98"/>
      <c r="HN57" s="98"/>
      <c r="HO57" s="98"/>
      <c r="HP57" s="98"/>
      <c r="HQ57" s="98"/>
      <c r="HR57" s="98"/>
      <c r="HS57" s="98"/>
      <c r="HT57" s="98"/>
      <c r="HU57" s="98"/>
      <c r="HV57" s="98"/>
      <c r="HW57" s="98"/>
      <c r="HX57" s="98"/>
      <c r="HY57" s="98"/>
      <c r="HZ57" s="98"/>
      <c r="IA57" s="98"/>
      <c r="IB57" s="98"/>
      <c r="IC57" s="98"/>
      <c r="ID57" s="98"/>
      <c r="IE57" s="98"/>
      <c r="IF57" s="98"/>
      <c r="IG57" s="98"/>
      <c r="IH57" s="98"/>
      <c r="II57" s="98"/>
      <c r="IJ57" s="98"/>
      <c r="IK57" s="98"/>
      <c r="IL57" s="98"/>
      <c r="IM57" s="98"/>
      <c r="IN57" s="98"/>
      <c r="IO57" s="98"/>
      <c r="IP57" s="98"/>
      <c r="IQ57" s="98"/>
      <c r="IR57" s="98"/>
      <c r="IS57" s="98"/>
      <c r="IT57" s="98"/>
    </row>
    <row r="58" spans="1:254" ht="12" customHeight="1">
      <c r="A58" s="98"/>
      <c r="B58" s="194"/>
      <c r="C58" s="194"/>
      <c r="D58" s="195"/>
      <c r="E58" s="98"/>
      <c r="F58" s="98"/>
      <c r="G58" s="98"/>
      <c r="H58" s="195"/>
      <c r="I58" s="98"/>
      <c r="J58" s="194"/>
      <c r="K58" s="196"/>
      <c r="L58" s="195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  <c r="FG58" s="98"/>
      <c r="FH58" s="98"/>
      <c r="FI58" s="98"/>
      <c r="FJ58" s="98"/>
      <c r="FK58" s="98"/>
      <c r="FL58" s="98"/>
      <c r="FM58" s="98"/>
      <c r="FN58" s="98"/>
      <c r="FO58" s="98"/>
      <c r="FP58" s="98"/>
      <c r="FQ58" s="98"/>
      <c r="FR58" s="98"/>
      <c r="FS58" s="98"/>
      <c r="FT58" s="98"/>
      <c r="FU58" s="98"/>
      <c r="FV58" s="98"/>
      <c r="FW58" s="98"/>
      <c r="FX58" s="98"/>
      <c r="FY58" s="98"/>
      <c r="FZ58" s="98"/>
      <c r="GA58" s="98"/>
      <c r="GB58" s="98"/>
      <c r="GC58" s="98"/>
      <c r="GD58" s="98"/>
      <c r="GE58" s="98"/>
      <c r="GF58" s="98"/>
      <c r="GG58" s="98"/>
      <c r="GH58" s="98"/>
      <c r="GI58" s="98"/>
      <c r="GJ58" s="98"/>
      <c r="GK58" s="98"/>
      <c r="GL58" s="98"/>
      <c r="GM58" s="98"/>
      <c r="GN58" s="98"/>
      <c r="GO58" s="98"/>
      <c r="GP58" s="98"/>
      <c r="GQ58" s="98"/>
      <c r="GR58" s="98"/>
      <c r="GS58" s="98"/>
      <c r="GT58" s="98"/>
      <c r="GU58" s="98"/>
      <c r="GV58" s="98"/>
      <c r="GW58" s="98"/>
      <c r="GX58" s="98"/>
      <c r="GY58" s="98"/>
      <c r="GZ58" s="98"/>
      <c r="HA58" s="98"/>
      <c r="HB58" s="98"/>
      <c r="HC58" s="98"/>
      <c r="HD58" s="98"/>
      <c r="HE58" s="98"/>
      <c r="HF58" s="98"/>
      <c r="HG58" s="98"/>
      <c r="HH58" s="98"/>
      <c r="HI58" s="98"/>
      <c r="HJ58" s="98"/>
      <c r="HK58" s="98"/>
      <c r="HL58" s="98"/>
      <c r="HM58" s="98"/>
      <c r="HN58" s="98"/>
      <c r="HO58" s="98"/>
      <c r="HP58" s="98"/>
      <c r="HQ58" s="98"/>
      <c r="HR58" s="98"/>
      <c r="HS58" s="98"/>
      <c r="HT58" s="98"/>
      <c r="HU58" s="98"/>
      <c r="HV58" s="98"/>
      <c r="HW58" s="98"/>
      <c r="HX58" s="98"/>
      <c r="HY58" s="98"/>
      <c r="HZ58" s="98"/>
      <c r="IA58" s="98"/>
      <c r="IB58" s="98"/>
      <c r="IC58" s="98"/>
      <c r="ID58" s="98"/>
      <c r="IE58" s="98"/>
      <c r="IF58" s="98"/>
      <c r="IG58" s="98"/>
      <c r="IH58" s="98"/>
      <c r="II58" s="98"/>
      <c r="IJ58" s="98"/>
      <c r="IK58" s="98"/>
      <c r="IL58" s="98"/>
      <c r="IM58" s="98"/>
      <c r="IN58" s="98"/>
      <c r="IO58" s="98"/>
      <c r="IP58" s="98"/>
      <c r="IQ58" s="98"/>
      <c r="IR58" s="98"/>
      <c r="IS58" s="98"/>
      <c r="IT58" s="98"/>
    </row>
    <row r="59" spans="1:254" ht="12" customHeight="1">
      <c r="A59" s="197"/>
      <c r="B59" s="198"/>
      <c r="C59" s="198"/>
      <c r="D59" s="199"/>
      <c r="E59" s="198"/>
      <c r="F59" s="198"/>
      <c r="G59" s="198"/>
      <c r="H59" s="199"/>
      <c r="I59" s="198"/>
      <c r="J59" s="198"/>
      <c r="K59" s="198"/>
      <c r="L59" s="199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98"/>
      <c r="DE59" s="98"/>
      <c r="DF59" s="98"/>
      <c r="DG59" s="98"/>
      <c r="DH59" s="98"/>
      <c r="DI59" s="98"/>
      <c r="DJ59" s="98"/>
      <c r="DK59" s="98"/>
      <c r="DL59" s="98"/>
      <c r="DM59" s="98"/>
      <c r="DN59" s="98"/>
      <c r="DO59" s="98"/>
      <c r="DP59" s="98"/>
      <c r="DQ59" s="98"/>
      <c r="DR59" s="98"/>
      <c r="DS59" s="98"/>
      <c r="DT59" s="98"/>
      <c r="DU59" s="98"/>
      <c r="DV59" s="98"/>
      <c r="DW59" s="98"/>
      <c r="DX59" s="98"/>
      <c r="DY59" s="98"/>
      <c r="DZ59" s="98"/>
      <c r="EA59" s="98"/>
      <c r="EB59" s="98"/>
      <c r="EC59" s="98"/>
      <c r="ED59" s="98"/>
      <c r="EE59" s="98"/>
      <c r="EF59" s="98"/>
      <c r="EG59" s="98"/>
      <c r="EH59" s="98"/>
      <c r="EI59" s="98"/>
      <c r="EJ59" s="98"/>
      <c r="EK59" s="98"/>
      <c r="EL59" s="98"/>
      <c r="EM59" s="98"/>
      <c r="EN59" s="98"/>
      <c r="EO59" s="98"/>
      <c r="EP59" s="98"/>
      <c r="EQ59" s="98"/>
      <c r="ER59" s="98"/>
      <c r="ES59" s="98"/>
      <c r="ET59" s="98"/>
      <c r="EU59" s="98"/>
      <c r="EV59" s="98"/>
      <c r="EW59" s="98"/>
      <c r="EX59" s="98"/>
      <c r="EY59" s="98"/>
      <c r="EZ59" s="98"/>
      <c r="FA59" s="98"/>
      <c r="FB59" s="98"/>
      <c r="FC59" s="98"/>
      <c r="FD59" s="98"/>
      <c r="FE59" s="98"/>
      <c r="FF59" s="98"/>
      <c r="FG59" s="98"/>
      <c r="FH59" s="98"/>
      <c r="FI59" s="98"/>
      <c r="FJ59" s="98"/>
      <c r="FK59" s="98"/>
      <c r="FL59" s="98"/>
      <c r="FM59" s="98"/>
      <c r="FN59" s="98"/>
      <c r="FO59" s="98"/>
      <c r="FP59" s="98"/>
      <c r="FQ59" s="98"/>
      <c r="FR59" s="98"/>
      <c r="FS59" s="98"/>
      <c r="FT59" s="98"/>
      <c r="FU59" s="98"/>
      <c r="FV59" s="98"/>
      <c r="FW59" s="98"/>
      <c r="FX59" s="98"/>
      <c r="FY59" s="98"/>
      <c r="FZ59" s="98"/>
      <c r="GA59" s="98"/>
      <c r="GB59" s="98"/>
      <c r="GC59" s="98"/>
      <c r="GD59" s="98"/>
      <c r="GE59" s="98"/>
      <c r="GF59" s="98"/>
      <c r="GG59" s="98"/>
      <c r="GH59" s="98"/>
      <c r="GI59" s="98"/>
      <c r="GJ59" s="98"/>
      <c r="GK59" s="98"/>
      <c r="GL59" s="98"/>
      <c r="GM59" s="98"/>
      <c r="GN59" s="98"/>
      <c r="GO59" s="98"/>
      <c r="GP59" s="98"/>
      <c r="GQ59" s="98"/>
      <c r="GR59" s="98"/>
      <c r="GS59" s="98"/>
      <c r="GT59" s="98"/>
      <c r="GU59" s="98"/>
      <c r="GV59" s="98"/>
      <c r="GW59" s="98"/>
      <c r="GX59" s="98"/>
      <c r="GY59" s="98"/>
      <c r="GZ59" s="98"/>
      <c r="HA59" s="98"/>
      <c r="HB59" s="98"/>
      <c r="HC59" s="98"/>
      <c r="HD59" s="98"/>
      <c r="HE59" s="98"/>
      <c r="HF59" s="98"/>
      <c r="HG59" s="98"/>
      <c r="HH59" s="98"/>
      <c r="HI59" s="98"/>
      <c r="HJ59" s="98"/>
      <c r="HK59" s="98"/>
      <c r="HL59" s="98"/>
      <c r="HM59" s="98"/>
      <c r="HN59" s="98"/>
      <c r="HO59" s="98"/>
      <c r="HP59" s="98"/>
      <c r="HQ59" s="98"/>
      <c r="HR59" s="98"/>
      <c r="HS59" s="98"/>
      <c r="HT59" s="98"/>
      <c r="HU59" s="98"/>
      <c r="HV59" s="98"/>
      <c r="HW59" s="98"/>
      <c r="HX59" s="98"/>
      <c r="HY59" s="98"/>
      <c r="HZ59" s="98"/>
      <c r="IA59" s="98"/>
      <c r="IB59" s="98"/>
      <c r="IC59" s="98"/>
      <c r="ID59" s="98"/>
      <c r="IE59" s="98"/>
      <c r="IF59" s="98"/>
      <c r="IG59" s="98"/>
      <c r="IH59" s="98"/>
      <c r="II59" s="98"/>
      <c r="IJ59" s="98"/>
      <c r="IK59" s="98"/>
      <c r="IL59" s="98"/>
      <c r="IM59" s="98"/>
      <c r="IN59" s="98"/>
      <c r="IO59" s="98"/>
      <c r="IP59" s="98"/>
      <c r="IQ59" s="98"/>
      <c r="IR59" s="98"/>
      <c r="IS59" s="98"/>
      <c r="IT59" s="98"/>
    </row>
    <row r="60" spans="1:254" ht="12" customHeight="1">
      <c r="A60" s="27" t="s">
        <v>296</v>
      </c>
      <c r="B60" s="98"/>
      <c r="C60" s="98"/>
      <c r="D60" s="195"/>
      <c r="E60" s="98"/>
      <c r="F60" s="98"/>
      <c r="G60" s="98"/>
      <c r="H60" s="195"/>
      <c r="I60" s="98"/>
      <c r="J60" s="98"/>
      <c r="K60" s="98"/>
      <c r="L60" s="27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98"/>
      <c r="DI60" s="98"/>
      <c r="DJ60" s="98"/>
      <c r="DK60" s="98"/>
      <c r="DL60" s="98"/>
      <c r="DM60" s="98"/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98"/>
      <c r="EK60" s="98"/>
      <c r="EL60" s="98"/>
      <c r="EM60" s="98"/>
      <c r="EN60" s="98"/>
      <c r="EO60" s="98"/>
      <c r="EP60" s="98"/>
      <c r="EQ60" s="98"/>
      <c r="ER60" s="98"/>
      <c r="ES60" s="98"/>
      <c r="ET60" s="98"/>
      <c r="EU60" s="98"/>
      <c r="EV60" s="98"/>
      <c r="EW60" s="98"/>
      <c r="EX60" s="98"/>
      <c r="EY60" s="98"/>
      <c r="EZ60" s="98"/>
      <c r="FA60" s="98"/>
      <c r="FB60" s="98"/>
      <c r="FC60" s="98"/>
      <c r="FD60" s="98"/>
      <c r="FE60" s="98"/>
      <c r="FF60" s="98"/>
      <c r="FG60" s="98"/>
      <c r="FH60" s="98"/>
      <c r="FI60" s="98"/>
      <c r="FJ60" s="98"/>
      <c r="FK60" s="98"/>
      <c r="FL60" s="98"/>
      <c r="FM60" s="98"/>
      <c r="FN60" s="98"/>
      <c r="FO60" s="98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GI60" s="98"/>
      <c r="GJ60" s="98"/>
      <c r="GK60" s="98"/>
      <c r="GL60" s="98"/>
      <c r="GM60" s="98"/>
      <c r="GN60" s="98"/>
      <c r="GO60" s="98"/>
      <c r="GP60" s="98"/>
      <c r="GQ60" s="98"/>
      <c r="GR60" s="98"/>
      <c r="GS60" s="98"/>
      <c r="GT60" s="98"/>
      <c r="GU60" s="98"/>
      <c r="GV60" s="98"/>
      <c r="GW60" s="98"/>
      <c r="GX60" s="98"/>
      <c r="GY60" s="98"/>
      <c r="GZ60" s="98"/>
      <c r="HA60" s="98"/>
      <c r="HB60" s="98"/>
      <c r="HC60" s="98"/>
      <c r="HD60" s="98"/>
      <c r="HE60" s="98"/>
      <c r="HF60" s="98"/>
      <c r="HG60" s="98"/>
      <c r="HH60" s="98"/>
      <c r="HI60" s="98"/>
      <c r="HJ60" s="98"/>
      <c r="HK60" s="98"/>
      <c r="HL60" s="98"/>
      <c r="HM60" s="98"/>
      <c r="HN60" s="98"/>
      <c r="HO60" s="98"/>
      <c r="HP60" s="98"/>
      <c r="HQ60" s="98"/>
      <c r="HR60" s="98"/>
      <c r="HS60" s="98"/>
      <c r="HT60" s="98"/>
      <c r="HU60" s="98"/>
      <c r="HV60" s="98"/>
      <c r="HW60" s="98"/>
      <c r="HX60" s="98"/>
      <c r="HY60" s="98"/>
      <c r="HZ60" s="98"/>
      <c r="IA60" s="98"/>
      <c r="IB60" s="98"/>
      <c r="IC60" s="98"/>
      <c r="ID60" s="98"/>
      <c r="IE60" s="98"/>
      <c r="IF60" s="98"/>
      <c r="IG60" s="98"/>
      <c r="IH60" s="98"/>
      <c r="II60" s="98"/>
      <c r="IJ60" s="98"/>
      <c r="IK60" s="98"/>
      <c r="IL60" s="98"/>
      <c r="IM60" s="98"/>
      <c r="IN60" s="98"/>
      <c r="IO60" s="98"/>
      <c r="IP60" s="98"/>
      <c r="IQ60" s="98"/>
      <c r="IR60" s="98"/>
      <c r="IS60" s="98"/>
      <c r="IT60" s="98"/>
    </row>
    <row r="61" spans="1:254" ht="12" customHeight="1">
      <c r="A61" s="98" t="s">
        <v>81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195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</row>
    <row r="62" spans="1:254" ht="12" customHeight="1">
      <c r="A62" s="27" t="s">
        <v>301</v>
      </c>
      <c r="B62" s="98"/>
      <c r="C62" s="98"/>
      <c r="D62" s="195"/>
      <c r="E62" s="98"/>
      <c r="F62" s="98"/>
      <c r="G62" s="98"/>
      <c r="H62" s="195"/>
      <c r="I62" s="98"/>
      <c r="J62" s="98"/>
      <c r="K62" s="98"/>
      <c r="L62" s="195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</row>
    <row r="63" spans="1:254" ht="12" customHeight="1">
      <c r="A63" s="98" t="s">
        <v>82</v>
      </c>
      <c r="B63" s="98"/>
      <c r="C63" s="98"/>
      <c r="D63" s="195"/>
      <c r="E63" s="98"/>
      <c r="F63" s="98"/>
      <c r="G63" s="98"/>
      <c r="H63" s="195"/>
      <c r="I63" s="98"/>
      <c r="J63" s="98"/>
      <c r="K63" s="98"/>
      <c r="L63" s="195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98"/>
      <c r="FJ63" s="98"/>
      <c r="FK63" s="98"/>
      <c r="FL63" s="98"/>
      <c r="FM63" s="98"/>
      <c r="FN63" s="98"/>
      <c r="FO63" s="98"/>
      <c r="FP63" s="98"/>
      <c r="FQ63" s="98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GI63" s="98"/>
      <c r="GJ63" s="98"/>
      <c r="GK63" s="98"/>
      <c r="GL63" s="98"/>
      <c r="GM63" s="98"/>
      <c r="GN63" s="98"/>
      <c r="GO63" s="98"/>
      <c r="GP63" s="98"/>
      <c r="GQ63" s="98"/>
      <c r="GR63" s="98"/>
      <c r="GS63" s="98"/>
      <c r="GT63" s="98"/>
      <c r="GU63" s="98"/>
      <c r="GV63" s="98"/>
      <c r="GW63" s="98"/>
      <c r="GX63" s="98"/>
      <c r="GY63" s="98"/>
      <c r="GZ63" s="98"/>
      <c r="HA63" s="98"/>
      <c r="HB63" s="98"/>
      <c r="HC63" s="98"/>
      <c r="HD63" s="98"/>
      <c r="HE63" s="98"/>
      <c r="HF63" s="98"/>
      <c r="HG63" s="98"/>
      <c r="HH63" s="98"/>
      <c r="HI63" s="98"/>
      <c r="HJ63" s="98"/>
      <c r="HK63" s="98"/>
      <c r="HL63" s="98"/>
      <c r="HM63" s="98"/>
      <c r="HN63" s="98"/>
      <c r="HO63" s="98"/>
      <c r="HP63" s="98"/>
      <c r="HQ63" s="98"/>
      <c r="HR63" s="98"/>
      <c r="HS63" s="98"/>
      <c r="HT63" s="98"/>
      <c r="HU63" s="98"/>
      <c r="HV63" s="98"/>
      <c r="HW63" s="98"/>
      <c r="HX63" s="98"/>
      <c r="HY63" s="98"/>
      <c r="HZ63" s="98"/>
      <c r="IA63" s="98"/>
      <c r="IB63" s="98"/>
      <c r="IC63" s="98"/>
      <c r="ID63" s="98"/>
      <c r="IE63" s="98"/>
      <c r="IF63" s="98"/>
      <c r="IG63" s="98"/>
      <c r="IH63" s="98"/>
      <c r="II63" s="98"/>
      <c r="IJ63" s="98"/>
      <c r="IK63" s="98"/>
      <c r="IL63" s="98"/>
      <c r="IM63" s="98"/>
      <c r="IN63" s="98"/>
      <c r="IO63" s="98"/>
      <c r="IP63" s="98"/>
      <c r="IQ63" s="98"/>
      <c r="IR63" s="98"/>
      <c r="IS63" s="98"/>
      <c r="IT63" s="98"/>
    </row>
    <row r="64" spans="1:254" ht="12" customHeight="1">
      <c r="A64" s="98"/>
      <c r="B64" s="98"/>
      <c r="C64" s="98"/>
      <c r="D64" s="195"/>
      <c r="E64" s="98"/>
      <c r="F64" s="98"/>
      <c r="G64" s="98"/>
      <c r="H64" s="195"/>
      <c r="I64" s="98"/>
      <c r="J64" s="98"/>
      <c r="K64" s="98"/>
      <c r="L64" s="195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98"/>
      <c r="FI64" s="98"/>
      <c r="FJ64" s="98"/>
      <c r="FK64" s="98"/>
      <c r="FL64" s="98"/>
      <c r="FM64" s="98"/>
      <c r="FN64" s="98"/>
      <c r="FO64" s="98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8"/>
      <c r="GA64" s="98"/>
      <c r="GB64" s="98"/>
      <c r="GC64" s="98"/>
      <c r="GD64" s="98"/>
      <c r="GE64" s="98"/>
      <c r="GF64" s="98"/>
      <c r="GG64" s="98"/>
      <c r="GH64" s="98"/>
      <c r="GI64" s="98"/>
      <c r="GJ64" s="98"/>
      <c r="GK64" s="98"/>
      <c r="GL64" s="98"/>
      <c r="GM64" s="98"/>
      <c r="GN64" s="98"/>
      <c r="GO64" s="98"/>
      <c r="GP64" s="98"/>
      <c r="GQ64" s="98"/>
      <c r="GR64" s="98"/>
      <c r="GS64" s="98"/>
      <c r="GT64" s="98"/>
      <c r="GU64" s="98"/>
      <c r="GV64" s="98"/>
      <c r="GW64" s="98"/>
      <c r="GX64" s="98"/>
      <c r="GY64" s="98"/>
      <c r="GZ64" s="98"/>
      <c r="HA64" s="98"/>
      <c r="HB64" s="98"/>
      <c r="HC64" s="98"/>
      <c r="HD64" s="98"/>
      <c r="HE64" s="98"/>
      <c r="HF64" s="98"/>
      <c r="HG64" s="98"/>
      <c r="HH64" s="98"/>
      <c r="HI64" s="98"/>
      <c r="HJ64" s="98"/>
      <c r="HK64" s="98"/>
      <c r="HL64" s="98"/>
      <c r="HM64" s="98"/>
      <c r="HN64" s="98"/>
      <c r="HO64" s="98"/>
      <c r="HP64" s="98"/>
      <c r="HQ64" s="98"/>
      <c r="HR64" s="98"/>
      <c r="HS64" s="98"/>
      <c r="HT64" s="98"/>
      <c r="HU64" s="98"/>
      <c r="HV64" s="98"/>
      <c r="HW64" s="98"/>
      <c r="HX64" s="98"/>
      <c r="HY64" s="98"/>
      <c r="HZ64" s="98"/>
      <c r="IA64" s="98"/>
      <c r="IB64" s="98"/>
      <c r="IC64" s="98"/>
      <c r="ID64" s="98"/>
      <c r="IE64" s="98"/>
      <c r="IF64" s="98"/>
      <c r="IG64" s="98"/>
      <c r="IH64" s="98"/>
      <c r="II64" s="98"/>
      <c r="IJ64" s="98"/>
      <c r="IK64" s="98"/>
      <c r="IL64" s="98"/>
      <c r="IM64" s="98"/>
      <c r="IN64" s="98"/>
      <c r="IO64" s="98"/>
      <c r="IP64" s="98"/>
      <c r="IQ64" s="98"/>
      <c r="IR64" s="98"/>
      <c r="IS64" s="98"/>
      <c r="IT64" s="98"/>
    </row>
    <row r="65" spans="1:254" ht="12" customHeight="1">
      <c r="A65" s="98"/>
      <c r="B65" s="98"/>
      <c r="C65" s="98"/>
      <c r="D65" s="195"/>
      <c r="E65" s="98"/>
      <c r="F65" s="98"/>
      <c r="G65" s="98"/>
      <c r="H65" s="195"/>
      <c r="I65" s="98"/>
      <c r="J65" s="98"/>
      <c r="K65" s="98"/>
      <c r="L65" s="195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8"/>
      <c r="FF65" s="98"/>
      <c r="FG65" s="98"/>
      <c r="FH65" s="98"/>
      <c r="FI65" s="98"/>
      <c r="FJ65" s="98"/>
      <c r="FK65" s="98"/>
      <c r="FL65" s="98"/>
      <c r="FM65" s="98"/>
      <c r="FN65" s="98"/>
      <c r="FO65" s="98"/>
      <c r="FP65" s="98"/>
      <c r="FQ65" s="98"/>
      <c r="FR65" s="98"/>
      <c r="FS65" s="98"/>
      <c r="FT65" s="98"/>
      <c r="FU65" s="98"/>
      <c r="FV65" s="98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</row>
    <row r="66" spans="1:254" ht="12" customHeight="1">
      <c r="A66" s="98"/>
      <c r="B66" s="98"/>
      <c r="C66" s="98"/>
      <c r="D66" s="195"/>
      <c r="E66" s="98"/>
      <c r="F66" s="98"/>
      <c r="G66" s="98"/>
      <c r="H66" s="195"/>
      <c r="I66" s="98"/>
      <c r="J66" s="98"/>
      <c r="K66" s="98"/>
      <c r="L66" s="195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98"/>
      <c r="CZ66" s="98"/>
      <c r="DA66" s="98"/>
      <c r="DB66" s="98"/>
      <c r="DC66" s="98"/>
      <c r="DD66" s="98"/>
      <c r="DE66" s="98"/>
      <c r="DF66" s="98"/>
      <c r="DG66" s="98"/>
      <c r="DH66" s="98"/>
      <c r="DI66" s="98"/>
      <c r="DJ66" s="98"/>
      <c r="DK66" s="98"/>
      <c r="DL66" s="98"/>
      <c r="DM66" s="98"/>
      <c r="DN66" s="98"/>
      <c r="DO66" s="98"/>
      <c r="DP66" s="98"/>
      <c r="DQ66" s="98"/>
      <c r="DR66" s="98"/>
      <c r="DS66" s="98"/>
      <c r="DT66" s="98"/>
      <c r="DU66" s="98"/>
      <c r="DV66" s="98"/>
      <c r="DW66" s="98"/>
      <c r="DX66" s="98"/>
      <c r="DY66" s="98"/>
      <c r="DZ66" s="98"/>
      <c r="EA66" s="98"/>
      <c r="EB66" s="98"/>
      <c r="EC66" s="98"/>
      <c r="ED66" s="98"/>
      <c r="EE66" s="98"/>
      <c r="EF66" s="98"/>
      <c r="EG66" s="98"/>
      <c r="EH66" s="98"/>
      <c r="EI66" s="98"/>
      <c r="EJ66" s="98"/>
      <c r="EK66" s="98"/>
      <c r="EL66" s="98"/>
      <c r="EM66" s="98"/>
      <c r="EN66" s="98"/>
      <c r="EO66" s="98"/>
      <c r="EP66" s="98"/>
      <c r="EQ66" s="98"/>
      <c r="ER66" s="98"/>
      <c r="ES66" s="98"/>
      <c r="ET66" s="98"/>
      <c r="EU66" s="98"/>
      <c r="EV66" s="98"/>
      <c r="EW66" s="98"/>
      <c r="EX66" s="98"/>
      <c r="EY66" s="98"/>
      <c r="EZ66" s="98"/>
      <c r="FA66" s="98"/>
      <c r="FB66" s="98"/>
      <c r="FC66" s="98"/>
      <c r="FD66" s="98"/>
      <c r="FE66" s="98"/>
      <c r="FF66" s="98"/>
      <c r="FG66" s="98"/>
      <c r="FH66" s="98"/>
      <c r="FI66" s="98"/>
      <c r="FJ66" s="98"/>
      <c r="FK66" s="98"/>
      <c r="FL66" s="98"/>
      <c r="FM66" s="98"/>
      <c r="FN66" s="98"/>
      <c r="FO66" s="98"/>
      <c r="FP66" s="98"/>
      <c r="FQ66" s="98"/>
      <c r="FR66" s="98"/>
      <c r="FS66" s="98"/>
      <c r="FT66" s="98"/>
      <c r="FU66" s="98"/>
      <c r="FV66" s="98"/>
      <c r="FW66" s="98"/>
      <c r="FX66" s="98"/>
      <c r="FY66" s="98"/>
      <c r="FZ66" s="98"/>
      <c r="GA66" s="98"/>
      <c r="GB66" s="98"/>
      <c r="GC66" s="98"/>
      <c r="GD66" s="98"/>
      <c r="GE66" s="98"/>
      <c r="GF66" s="98"/>
      <c r="GG66" s="98"/>
      <c r="GH66" s="98"/>
      <c r="GI66" s="98"/>
      <c r="GJ66" s="98"/>
      <c r="GK66" s="98"/>
      <c r="GL66" s="98"/>
      <c r="GM66" s="98"/>
      <c r="GN66" s="98"/>
      <c r="GO66" s="98"/>
      <c r="GP66" s="98"/>
      <c r="GQ66" s="98"/>
      <c r="GR66" s="98"/>
      <c r="GS66" s="98"/>
      <c r="GT66" s="98"/>
      <c r="GU66" s="98"/>
      <c r="GV66" s="98"/>
      <c r="GW66" s="98"/>
      <c r="GX66" s="98"/>
      <c r="GY66" s="98"/>
      <c r="GZ66" s="98"/>
      <c r="HA66" s="98"/>
      <c r="HB66" s="98"/>
      <c r="HC66" s="98"/>
      <c r="HD66" s="98"/>
      <c r="HE66" s="98"/>
      <c r="HF66" s="98"/>
      <c r="HG66" s="98"/>
      <c r="HH66" s="98"/>
      <c r="HI66" s="98"/>
      <c r="HJ66" s="98"/>
      <c r="HK66" s="98"/>
      <c r="HL66" s="98"/>
      <c r="HM66" s="98"/>
      <c r="HN66" s="98"/>
      <c r="HO66" s="98"/>
      <c r="HP66" s="98"/>
      <c r="HQ66" s="98"/>
      <c r="HR66" s="98"/>
      <c r="HS66" s="98"/>
      <c r="HT66" s="98"/>
      <c r="HU66" s="98"/>
      <c r="HV66" s="98"/>
      <c r="HW66" s="98"/>
      <c r="HX66" s="98"/>
      <c r="HY66" s="98"/>
      <c r="HZ66" s="98"/>
      <c r="IA66" s="98"/>
      <c r="IB66" s="98"/>
      <c r="IC66" s="98"/>
      <c r="ID66" s="98"/>
      <c r="IE66" s="98"/>
      <c r="IF66" s="98"/>
      <c r="IG66" s="98"/>
      <c r="IH66" s="98"/>
      <c r="II66" s="98"/>
      <c r="IJ66" s="98"/>
      <c r="IK66" s="98"/>
      <c r="IL66" s="98"/>
      <c r="IM66" s="98"/>
      <c r="IN66" s="98"/>
      <c r="IO66" s="98"/>
      <c r="IP66" s="98"/>
      <c r="IQ66" s="98"/>
      <c r="IR66" s="98"/>
      <c r="IS66" s="98"/>
      <c r="IT66" s="98"/>
    </row>
    <row r="67" spans="1:254" ht="12" customHeight="1">
      <c r="A67" s="98"/>
      <c r="B67" s="98"/>
      <c r="C67" s="98"/>
      <c r="D67" s="195"/>
      <c r="E67" s="98"/>
      <c r="F67" s="98"/>
      <c r="G67" s="98"/>
      <c r="H67" s="195"/>
      <c r="I67" s="98"/>
      <c r="J67" s="98"/>
      <c r="K67" s="98"/>
      <c r="L67" s="195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8"/>
      <c r="CP67" s="98"/>
      <c r="CQ67" s="98"/>
      <c r="CR67" s="98"/>
      <c r="CS67" s="98"/>
      <c r="CT67" s="98"/>
      <c r="CU67" s="98"/>
      <c r="CV67" s="98"/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8"/>
      <c r="FX67" s="98"/>
      <c r="FY67" s="98"/>
      <c r="FZ67" s="98"/>
      <c r="GA67" s="98"/>
      <c r="GB67" s="98"/>
      <c r="GC67" s="98"/>
      <c r="GD67" s="98"/>
      <c r="GE67" s="98"/>
      <c r="GF67" s="98"/>
      <c r="GG67" s="98"/>
      <c r="GH67" s="98"/>
      <c r="GI67" s="98"/>
      <c r="GJ67" s="98"/>
      <c r="GK67" s="98"/>
      <c r="GL67" s="98"/>
      <c r="GM67" s="98"/>
      <c r="GN67" s="98"/>
      <c r="GO67" s="98"/>
      <c r="GP67" s="98"/>
      <c r="GQ67" s="98"/>
      <c r="GR67" s="98"/>
      <c r="GS67" s="98"/>
      <c r="GT67" s="98"/>
      <c r="GU67" s="98"/>
      <c r="GV67" s="98"/>
      <c r="GW67" s="98"/>
      <c r="GX67" s="98"/>
      <c r="GY67" s="98"/>
      <c r="GZ67" s="98"/>
      <c r="HA67" s="98"/>
      <c r="HB67" s="98"/>
      <c r="HC67" s="98"/>
      <c r="HD67" s="98"/>
      <c r="HE67" s="98"/>
      <c r="HF67" s="98"/>
      <c r="HG67" s="98"/>
      <c r="HH67" s="98"/>
      <c r="HI67" s="98"/>
      <c r="HJ67" s="98"/>
      <c r="HK67" s="98"/>
      <c r="HL67" s="98"/>
      <c r="HM67" s="98"/>
      <c r="HN67" s="98"/>
      <c r="HO67" s="98"/>
      <c r="HP67" s="98"/>
      <c r="HQ67" s="98"/>
      <c r="HR67" s="98"/>
      <c r="HS67" s="98"/>
      <c r="HT67" s="98"/>
      <c r="HU67" s="98"/>
      <c r="HV67" s="98"/>
      <c r="HW67" s="98"/>
      <c r="HX67" s="98"/>
      <c r="HY67" s="98"/>
      <c r="HZ67" s="98"/>
      <c r="IA67" s="98"/>
      <c r="IB67" s="98"/>
      <c r="IC67" s="98"/>
      <c r="ID67" s="98"/>
      <c r="IE67" s="98"/>
      <c r="IF67" s="98"/>
      <c r="IG67" s="98"/>
      <c r="IH67" s="98"/>
      <c r="II67" s="98"/>
      <c r="IJ67" s="98"/>
      <c r="IK67" s="98"/>
      <c r="IL67" s="98"/>
      <c r="IM67" s="98"/>
      <c r="IN67" s="98"/>
      <c r="IO67" s="98"/>
      <c r="IP67" s="98"/>
      <c r="IQ67" s="98"/>
      <c r="IR67" s="98"/>
      <c r="IS67" s="98"/>
      <c r="IT67" s="98"/>
    </row>
    <row r="68" spans="1:254" ht="12" customHeight="1">
      <c r="A68" s="98"/>
      <c r="B68" s="98"/>
      <c r="C68" s="98"/>
      <c r="D68" s="195"/>
      <c r="E68" s="98"/>
      <c r="F68" s="98"/>
      <c r="G68" s="98"/>
      <c r="H68" s="195"/>
      <c r="I68" s="98"/>
      <c r="J68" s="98"/>
      <c r="K68" s="98"/>
      <c r="L68" s="195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  <c r="CW68" s="98"/>
      <c r="CX68" s="98"/>
      <c r="CY68" s="98"/>
      <c r="CZ68" s="98"/>
      <c r="DA68" s="98"/>
      <c r="DB68" s="98"/>
      <c r="DC68" s="98"/>
      <c r="DD68" s="98"/>
      <c r="DE68" s="98"/>
      <c r="DF68" s="98"/>
      <c r="DG68" s="98"/>
      <c r="DH68" s="98"/>
      <c r="DI68" s="98"/>
      <c r="DJ68" s="98"/>
      <c r="DK68" s="98"/>
      <c r="DL68" s="98"/>
      <c r="DM68" s="98"/>
      <c r="DN68" s="98"/>
      <c r="DO68" s="98"/>
      <c r="DP68" s="98"/>
      <c r="DQ68" s="98"/>
      <c r="DR68" s="98"/>
      <c r="DS68" s="98"/>
      <c r="DT68" s="98"/>
      <c r="DU68" s="98"/>
      <c r="DV68" s="98"/>
      <c r="DW68" s="98"/>
      <c r="DX68" s="98"/>
      <c r="DY68" s="98"/>
      <c r="DZ68" s="98"/>
      <c r="EA68" s="98"/>
      <c r="EB68" s="98"/>
      <c r="EC68" s="98"/>
      <c r="ED68" s="98"/>
      <c r="EE68" s="98"/>
      <c r="EF68" s="98"/>
      <c r="EG68" s="98"/>
      <c r="EH68" s="98"/>
      <c r="EI68" s="98"/>
      <c r="EJ68" s="98"/>
      <c r="EK68" s="98"/>
      <c r="EL68" s="98"/>
      <c r="EM68" s="98"/>
      <c r="EN68" s="98"/>
      <c r="EO68" s="98"/>
      <c r="EP68" s="98"/>
      <c r="EQ68" s="98"/>
      <c r="ER68" s="98"/>
      <c r="ES68" s="98"/>
      <c r="ET68" s="98"/>
      <c r="EU68" s="98"/>
      <c r="EV68" s="98"/>
      <c r="EW68" s="98"/>
      <c r="EX68" s="98"/>
      <c r="EY68" s="98"/>
      <c r="EZ68" s="98"/>
      <c r="FA68" s="98"/>
      <c r="FB68" s="98"/>
      <c r="FC68" s="98"/>
      <c r="FD68" s="98"/>
      <c r="FE68" s="98"/>
      <c r="FF68" s="98"/>
      <c r="FG68" s="98"/>
      <c r="FH68" s="98"/>
      <c r="FI68" s="98"/>
      <c r="FJ68" s="98"/>
      <c r="FK68" s="98"/>
      <c r="FL68" s="98"/>
      <c r="FM68" s="98"/>
      <c r="FN68" s="98"/>
      <c r="FO68" s="98"/>
      <c r="FP68" s="98"/>
      <c r="FQ68" s="98"/>
      <c r="FR68" s="98"/>
      <c r="FS68" s="98"/>
      <c r="FT68" s="98"/>
      <c r="FU68" s="98"/>
      <c r="FV68" s="98"/>
      <c r="FW68" s="98"/>
      <c r="FX68" s="98"/>
      <c r="FY68" s="98"/>
      <c r="FZ68" s="98"/>
      <c r="GA68" s="98"/>
      <c r="GB68" s="98"/>
      <c r="GC68" s="98"/>
      <c r="GD68" s="98"/>
      <c r="GE68" s="98"/>
      <c r="GF68" s="98"/>
      <c r="GG68" s="98"/>
      <c r="GH68" s="98"/>
      <c r="GI68" s="98"/>
      <c r="GJ68" s="98"/>
      <c r="GK68" s="98"/>
      <c r="GL68" s="98"/>
      <c r="GM68" s="98"/>
      <c r="GN68" s="98"/>
      <c r="GO68" s="98"/>
      <c r="GP68" s="98"/>
      <c r="GQ68" s="98"/>
      <c r="GR68" s="98"/>
      <c r="GS68" s="98"/>
      <c r="GT68" s="98"/>
      <c r="GU68" s="98"/>
      <c r="GV68" s="98"/>
      <c r="GW68" s="98"/>
      <c r="GX68" s="98"/>
      <c r="GY68" s="98"/>
      <c r="GZ68" s="98"/>
      <c r="HA68" s="98"/>
      <c r="HB68" s="98"/>
      <c r="HC68" s="98"/>
      <c r="HD68" s="98"/>
      <c r="HE68" s="98"/>
      <c r="HF68" s="98"/>
      <c r="HG68" s="98"/>
      <c r="HH68" s="98"/>
      <c r="HI68" s="98"/>
      <c r="HJ68" s="98"/>
      <c r="HK68" s="98"/>
      <c r="HL68" s="98"/>
      <c r="HM68" s="98"/>
      <c r="HN68" s="98"/>
      <c r="HO68" s="98"/>
      <c r="HP68" s="98"/>
      <c r="HQ68" s="98"/>
      <c r="HR68" s="98"/>
      <c r="HS68" s="98"/>
      <c r="HT68" s="98"/>
      <c r="HU68" s="98"/>
      <c r="HV68" s="98"/>
      <c r="HW68" s="98"/>
      <c r="HX68" s="98"/>
      <c r="HY68" s="98"/>
      <c r="HZ68" s="98"/>
      <c r="IA68" s="98"/>
      <c r="IB68" s="98"/>
      <c r="IC68" s="98"/>
      <c r="ID68" s="98"/>
      <c r="IE68" s="98"/>
      <c r="IF68" s="98"/>
      <c r="IG68" s="98"/>
      <c r="IH68" s="98"/>
      <c r="II68" s="98"/>
      <c r="IJ68" s="98"/>
      <c r="IK68" s="98"/>
      <c r="IL68" s="98"/>
      <c r="IM68" s="98"/>
      <c r="IN68" s="98"/>
      <c r="IO68" s="98"/>
      <c r="IP68" s="98"/>
      <c r="IQ68" s="98"/>
      <c r="IR68" s="98"/>
      <c r="IS68" s="98"/>
      <c r="IT68" s="98"/>
    </row>
    <row r="69" spans="1:254" ht="12" customHeight="1">
      <c r="A69" s="98"/>
      <c r="B69" s="98"/>
      <c r="C69" s="98"/>
      <c r="D69" s="195"/>
      <c r="E69" s="98"/>
      <c r="F69" s="98"/>
      <c r="G69" s="98"/>
      <c r="H69" s="195"/>
      <c r="I69" s="98"/>
      <c r="J69" s="98"/>
      <c r="K69" s="98"/>
      <c r="L69" s="195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/>
      <c r="CI69" s="98"/>
      <c r="CJ69" s="98"/>
      <c r="CK69" s="98"/>
      <c r="CL69" s="98"/>
      <c r="CM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  <c r="CX69" s="98"/>
      <c r="CY69" s="98"/>
      <c r="CZ69" s="98"/>
      <c r="DA69" s="98"/>
      <c r="DB69" s="98"/>
      <c r="DC69" s="98"/>
      <c r="DD69" s="98"/>
      <c r="DE69" s="98"/>
      <c r="DF69" s="98"/>
      <c r="DG69" s="98"/>
      <c r="DH69" s="98"/>
      <c r="DI69" s="98"/>
      <c r="DJ69" s="98"/>
      <c r="DK69" s="98"/>
      <c r="DL69" s="98"/>
      <c r="DM69" s="98"/>
      <c r="DN69" s="98"/>
      <c r="DO69" s="98"/>
      <c r="DP69" s="98"/>
      <c r="DQ69" s="98"/>
      <c r="DR69" s="98"/>
      <c r="DS69" s="98"/>
      <c r="DT69" s="98"/>
      <c r="DU69" s="98"/>
      <c r="DV69" s="98"/>
      <c r="DW69" s="98"/>
      <c r="DX69" s="98"/>
      <c r="DY69" s="98"/>
      <c r="DZ69" s="98"/>
      <c r="EA69" s="98"/>
      <c r="EB69" s="98"/>
      <c r="EC69" s="98"/>
      <c r="ED69" s="98"/>
      <c r="EE69" s="98"/>
      <c r="EF69" s="98"/>
      <c r="EG69" s="98"/>
      <c r="EH69" s="98"/>
      <c r="EI69" s="98"/>
      <c r="EJ69" s="98"/>
      <c r="EK69" s="98"/>
      <c r="EL69" s="98"/>
      <c r="EM69" s="98"/>
      <c r="EN69" s="98"/>
      <c r="EO69" s="98"/>
      <c r="EP69" s="98"/>
      <c r="EQ69" s="98"/>
      <c r="ER69" s="98"/>
      <c r="ES69" s="98"/>
      <c r="ET69" s="98"/>
      <c r="EU69" s="98"/>
      <c r="EV69" s="98"/>
      <c r="EW69" s="98"/>
      <c r="EX69" s="98"/>
      <c r="EY69" s="98"/>
      <c r="EZ69" s="98"/>
      <c r="FA69" s="98"/>
      <c r="FB69" s="98"/>
      <c r="FC69" s="98"/>
      <c r="FD69" s="98"/>
      <c r="FE69" s="98"/>
      <c r="FF69" s="98"/>
      <c r="FG69" s="98"/>
      <c r="FH69" s="98"/>
      <c r="FI69" s="98"/>
      <c r="FJ69" s="98"/>
      <c r="FK69" s="98"/>
      <c r="FL69" s="98"/>
      <c r="FM69" s="98"/>
      <c r="FN69" s="98"/>
      <c r="FO69" s="98"/>
      <c r="FP69" s="98"/>
      <c r="FQ69" s="98"/>
      <c r="FR69" s="98"/>
      <c r="FS69" s="98"/>
      <c r="FT69" s="98"/>
      <c r="FU69" s="98"/>
      <c r="FV69" s="98"/>
      <c r="FW69" s="98"/>
      <c r="FX69" s="98"/>
      <c r="FY69" s="98"/>
      <c r="FZ69" s="98"/>
      <c r="GA69" s="98"/>
      <c r="GB69" s="98"/>
      <c r="GC69" s="98"/>
      <c r="GD69" s="98"/>
      <c r="GE69" s="98"/>
      <c r="GF69" s="98"/>
      <c r="GG69" s="98"/>
      <c r="GH69" s="98"/>
      <c r="GI69" s="98"/>
      <c r="GJ69" s="98"/>
      <c r="GK69" s="98"/>
      <c r="GL69" s="98"/>
      <c r="GM69" s="98"/>
      <c r="GN69" s="98"/>
      <c r="GO69" s="98"/>
      <c r="GP69" s="98"/>
      <c r="GQ69" s="98"/>
      <c r="GR69" s="98"/>
      <c r="GS69" s="98"/>
      <c r="GT69" s="98"/>
      <c r="GU69" s="98"/>
      <c r="GV69" s="98"/>
      <c r="GW69" s="98"/>
      <c r="GX69" s="98"/>
      <c r="GY69" s="98"/>
      <c r="GZ69" s="98"/>
      <c r="HA69" s="98"/>
      <c r="HB69" s="98"/>
      <c r="HC69" s="98"/>
      <c r="HD69" s="98"/>
      <c r="HE69" s="98"/>
      <c r="HF69" s="98"/>
      <c r="HG69" s="98"/>
      <c r="HH69" s="98"/>
      <c r="HI69" s="98"/>
      <c r="HJ69" s="98"/>
      <c r="HK69" s="98"/>
      <c r="HL69" s="98"/>
      <c r="HM69" s="98"/>
      <c r="HN69" s="98"/>
      <c r="HO69" s="98"/>
      <c r="HP69" s="98"/>
      <c r="HQ69" s="98"/>
      <c r="HR69" s="98"/>
      <c r="HS69" s="98"/>
      <c r="HT69" s="98"/>
      <c r="HU69" s="98"/>
      <c r="HV69" s="98"/>
      <c r="HW69" s="98"/>
      <c r="HX69" s="98"/>
      <c r="HY69" s="98"/>
      <c r="HZ69" s="98"/>
      <c r="IA69" s="98"/>
      <c r="IB69" s="98"/>
      <c r="IC69" s="98"/>
      <c r="ID69" s="98"/>
      <c r="IE69" s="98"/>
      <c r="IF69" s="98"/>
      <c r="IG69" s="98"/>
      <c r="IH69" s="98"/>
      <c r="II69" s="98"/>
      <c r="IJ69" s="98"/>
      <c r="IK69" s="98"/>
      <c r="IL69" s="98"/>
      <c r="IM69" s="98"/>
      <c r="IN69" s="98"/>
      <c r="IO69" s="98"/>
      <c r="IP69" s="98"/>
      <c r="IQ69" s="98"/>
      <c r="IR69" s="98"/>
      <c r="IS69" s="98"/>
      <c r="IT69" s="98"/>
    </row>
    <row r="70" spans="1:254" ht="12" customHeight="1">
      <c r="A70" s="98"/>
      <c r="B70" s="98"/>
      <c r="C70" s="98"/>
      <c r="D70" s="195"/>
      <c r="E70" s="98"/>
      <c r="F70" s="98"/>
      <c r="G70" s="98"/>
      <c r="H70" s="195"/>
      <c r="I70" s="98"/>
      <c r="J70" s="98"/>
      <c r="K70" s="98"/>
      <c r="L70" s="195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8"/>
      <c r="CI70" s="98"/>
      <c r="CJ70" s="98"/>
      <c r="CK70" s="98"/>
      <c r="CL70" s="98"/>
      <c r="CM70" s="98"/>
      <c r="CN70" s="98"/>
      <c r="CO70" s="98"/>
      <c r="CP70" s="98"/>
      <c r="CQ70" s="98"/>
      <c r="CR70" s="98"/>
      <c r="CS70" s="98"/>
      <c r="CT70" s="98"/>
      <c r="CU70" s="98"/>
      <c r="CV70" s="98"/>
      <c r="CW70" s="98"/>
      <c r="CX70" s="98"/>
      <c r="CY70" s="98"/>
      <c r="CZ70" s="98"/>
      <c r="DA70" s="98"/>
      <c r="DB70" s="98"/>
      <c r="DC70" s="98"/>
      <c r="DD70" s="98"/>
      <c r="DE70" s="98"/>
      <c r="DF70" s="98"/>
      <c r="DG70" s="98"/>
      <c r="DH70" s="98"/>
      <c r="DI70" s="98"/>
      <c r="DJ70" s="98"/>
      <c r="DK70" s="98"/>
      <c r="DL70" s="98"/>
      <c r="DM70" s="98"/>
      <c r="DN70" s="98"/>
      <c r="DO70" s="98"/>
      <c r="DP70" s="98"/>
      <c r="DQ70" s="98"/>
      <c r="DR70" s="98"/>
      <c r="DS70" s="98"/>
      <c r="DT70" s="98"/>
      <c r="DU70" s="98"/>
      <c r="DV70" s="98"/>
      <c r="DW70" s="98"/>
      <c r="DX70" s="98"/>
      <c r="DY70" s="98"/>
      <c r="DZ70" s="98"/>
      <c r="EA70" s="98"/>
      <c r="EB70" s="98"/>
      <c r="EC70" s="98"/>
      <c r="ED70" s="98"/>
      <c r="EE70" s="98"/>
      <c r="EF70" s="98"/>
      <c r="EG70" s="98"/>
      <c r="EH70" s="98"/>
      <c r="EI70" s="98"/>
      <c r="EJ70" s="98"/>
      <c r="EK70" s="98"/>
      <c r="EL70" s="98"/>
      <c r="EM70" s="98"/>
      <c r="EN70" s="98"/>
      <c r="EO70" s="98"/>
      <c r="EP70" s="98"/>
      <c r="EQ70" s="98"/>
      <c r="ER70" s="98"/>
      <c r="ES70" s="98"/>
      <c r="ET70" s="98"/>
      <c r="EU70" s="98"/>
      <c r="EV70" s="98"/>
      <c r="EW70" s="98"/>
      <c r="EX70" s="98"/>
      <c r="EY70" s="98"/>
      <c r="EZ70" s="98"/>
      <c r="FA70" s="98"/>
      <c r="FB70" s="98"/>
      <c r="FC70" s="98"/>
      <c r="FD70" s="98"/>
      <c r="FE70" s="98"/>
      <c r="FF70" s="98"/>
      <c r="FG70" s="98"/>
      <c r="FH70" s="98"/>
      <c r="FI70" s="98"/>
      <c r="FJ70" s="98"/>
      <c r="FK70" s="98"/>
      <c r="FL70" s="98"/>
      <c r="FM70" s="98"/>
      <c r="FN70" s="98"/>
      <c r="FO70" s="98"/>
      <c r="FP70" s="98"/>
      <c r="FQ70" s="98"/>
      <c r="FR70" s="98"/>
      <c r="FS70" s="98"/>
      <c r="FT70" s="98"/>
      <c r="FU70" s="98"/>
      <c r="FV70" s="98"/>
      <c r="FW70" s="98"/>
      <c r="FX70" s="98"/>
      <c r="FY70" s="98"/>
      <c r="FZ70" s="98"/>
      <c r="GA70" s="98"/>
      <c r="GB70" s="98"/>
      <c r="GC70" s="98"/>
      <c r="GD70" s="98"/>
      <c r="GE70" s="98"/>
      <c r="GF70" s="98"/>
      <c r="GG70" s="98"/>
      <c r="GH70" s="98"/>
      <c r="GI70" s="98"/>
      <c r="GJ70" s="98"/>
      <c r="GK70" s="98"/>
      <c r="GL70" s="98"/>
      <c r="GM70" s="98"/>
      <c r="GN70" s="98"/>
      <c r="GO70" s="98"/>
      <c r="GP70" s="98"/>
      <c r="GQ70" s="98"/>
      <c r="GR70" s="98"/>
      <c r="GS70" s="98"/>
      <c r="GT70" s="98"/>
      <c r="GU70" s="98"/>
      <c r="GV70" s="98"/>
      <c r="GW70" s="98"/>
      <c r="GX70" s="98"/>
      <c r="GY70" s="98"/>
      <c r="GZ70" s="98"/>
      <c r="HA70" s="98"/>
      <c r="HB70" s="98"/>
      <c r="HC70" s="98"/>
      <c r="HD70" s="98"/>
      <c r="HE70" s="98"/>
      <c r="HF70" s="98"/>
      <c r="HG70" s="98"/>
      <c r="HH70" s="98"/>
      <c r="HI70" s="98"/>
      <c r="HJ70" s="98"/>
      <c r="HK70" s="98"/>
      <c r="HL70" s="98"/>
      <c r="HM70" s="98"/>
      <c r="HN70" s="98"/>
      <c r="HO70" s="98"/>
      <c r="HP70" s="98"/>
      <c r="HQ70" s="98"/>
      <c r="HR70" s="98"/>
      <c r="HS70" s="98"/>
      <c r="HT70" s="98"/>
      <c r="HU70" s="98"/>
      <c r="HV70" s="98"/>
      <c r="HW70" s="98"/>
      <c r="HX70" s="98"/>
      <c r="HY70" s="98"/>
      <c r="HZ70" s="98"/>
      <c r="IA70" s="98"/>
      <c r="IB70" s="98"/>
      <c r="IC70" s="98"/>
      <c r="ID70" s="98"/>
      <c r="IE70" s="98"/>
      <c r="IF70" s="98"/>
      <c r="IG70" s="98"/>
      <c r="IH70" s="98"/>
      <c r="II70" s="98"/>
      <c r="IJ70" s="98"/>
      <c r="IK70" s="98"/>
      <c r="IL70" s="98"/>
      <c r="IM70" s="98"/>
      <c r="IN70" s="98"/>
      <c r="IO70" s="98"/>
      <c r="IP70" s="98"/>
      <c r="IQ70" s="98"/>
      <c r="IR70" s="98"/>
      <c r="IS70" s="98"/>
      <c r="IT70" s="98"/>
    </row>
    <row r="71" spans="1:254" ht="12" customHeight="1">
      <c r="A71" s="98"/>
      <c r="B71" s="98"/>
      <c r="C71" s="98"/>
      <c r="D71" s="195"/>
      <c r="E71" s="98"/>
      <c r="F71" s="98"/>
      <c r="G71" s="98"/>
      <c r="H71" s="195"/>
      <c r="I71" s="98"/>
      <c r="J71" s="98"/>
      <c r="K71" s="98"/>
      <c r="L71" s="195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U71" s="98"/>
      <c r="BV71" s="98"/>
      <c r="BW71" s="98"/>
      <c r="BX71" s="98"/>
      <c r="BY71" s="98"/>
      <c r="BZ71" s="98"/>
      <c r="CA71" s="98"/>
      <c r="CB71" s="98"/>
      <c r="CC71" s="98"/>
      <c r="CD71" s="98"/>
      <c r="CE71" s="98"/>
      <c r="CF71" s="98"/>
      <c r="CG71" s="98"/>
      <c r="CH71" s="98"/>
      <c r="CI71" s="98"/>
      <c r="CJ71" s="98"/>
      <c r="CK71" s="98"/>
      <c r="CL71" s="98"/>
      <c r="CM71" s="98"/>
      <c r="CN71" s="98"/>
      <c r="CO71" s="98"/>
      <c r="CP71" s="98"/>
      <c r="CQ71" s="98"/>
      <c r="CR71" s="98"/>
      <c r="CS71" s="98"/>
      <c r="CT71" s="98"/>
      <c r="CU71" s="98"/>
      <c r="CV71" s="98"/>
      <c r="CW71" s="98"/>
      <c r="CX71" s="98"/>
      <c r="CY71" s="98"/>
      <c r="CZ71" s="98"/>
      <c r="DA71" s="98"/>
      <c r="DB71" s="98"/>
      <c r="DC71" s="98"/>
      <c r="DD71" s="98"/>
      <c r="DE71" s="98"/>
      <c r="DF71" s="98"/>
      <c r="DG71" s="98"/>
      <c r="DH71" s="98"/>
      <c r="DI71" s="98"/>
      <c r="DJ71" s="98"/>
      <c r="DK71" s="98"/>
      <c r="DL71" s="98"/>
      <c r="DM71" s="98"/>
      <c r="DN71" s="98"/>
      <c r="DO71" s="98"/>
      <c r="DP71" s="98"/>
      <c r="DQ71" s="98"/>
      <c r="DR71" s="98"/>
      <c r="DS71" s="98"/>
      <c r="DT71" s="98"/>
      <c r="DU71" s="98"/>
      <c r="DV71" s="98"/>
      <c r="DW71" s="98"/>
      <c r="DX71" s="98"/>
      <c r="DY71" s="98"/>
      <c r="DZ71" s="98"/>
      <c r="EA71" s="98"/>
      <c r="EB71" s="98"/>
      <c r="EC71" s="98"/>
      <c r="ED71" s="98"/>
      <c r="EE71" s="98"/>
      <c r="EF71" s="98"/>
      <c r="EG71" s="98"/>
      <c r="EH71" s="98"/>
      <c r="EI71" s="98"/>
      <c r="EJ71" s="98"/>
      <c r="EK71" s="98"/>
      <c r="EL71" s="98"/>
      <c r="EM71" s="98"/>
      <c r="EN71" s="98"/>
      <c r="EO71" s="98"/>
      <c r="EP71" s="98"/>
      <c r="EQ71" s="98"/>
      <c r="ER71" s="98"/>
      <c r="ES71" s="98"/>
      <c r="ET71" s="98"/>
      <c r="EU71" s="98"/>
      <c r="EV71" s="98"/>
      <c r="EW71" s="98"/>
      <c r="EX71" s="98"/>
      <c r="EY71" s="98"/>
      <c r="EZ71" s="98"/>
      <c r="FA71" s="98"/>
      <c r="FB71" s="98"/>
      <c r="FC71" s="98"/>
      <c r="FD71" s="98"/>
      <c r="FE71" s="98"/>
      <c r="FF71" s="98"/>
      <c r="FG71" s="98"/>
      <c r="FH71" s="98"/>
      <c r="FI71" s="98"/>
      <c r="FJ71" s="98"/>
      <c r="FK71" s="98"/>
      <c r="FL71" s="98"/>
      <c r="FM71" s="98"/>
      <c r="FN71" s="98"/>
      <c r="FO71" s="98"/>
      <c r="FP71" s="98"/>
      <c r="FQ71" s="98"/>
      <c r="FR71" s="98"/>
      <c r="FS71" s="98"/>
      <c r="FT71" s="98"/>
      <c r="FU71" s="98"/>
      <c r="FV71" s="98"/>
      <c r="FW71" s="98"/>
      <c r="FX71" s="98"/>
      <c r="FY71" s="98"/>
      <c r="FZ71" s="98"/>
      <c r="GA71" s="98"/>
      <c r="GB71" s="98"/>
      <c r="GC71" s="98"/>
      <c r="GD71" s="98"/>
      <c r="GE71" s="98"/>
      <c r="GF71" s="98"/>
      <c r="GG71" s="98"/>
      <c r="GH71" s="98"/>
      <c r="GI71" s="98"/>
      <c r="GJ71" s="98"/>
      <c r="GK71" s="98"/>
      <c r="GL71" s="98"/>
      <c r="GM71" s="98"/>
      <c r="GN71" s="98"/>
      <c r="GO71" s="98"/>
      <c r="GP71" s="98"/>
      <c r="GQ71" s="98"/>
      <c r="GR71" s="98"/>
      <c r="GS71" s="98"/>
      <c r="GT71" s="98"/>
      <c r="GU71" s="98"/>
      <c r="GV71" s="98"/>
      <c r="GW71" s="98"/>
      <c r="GX71" s="98"/>
      <c r="GY71" s="98"/>
      <c r="GZ71" s="98"/>
      <c r="HA71" s="98"/>
      <c r="HB71" s="98"/>
      <c r="HC71" s="98"/>
      <c r="HD71" s="98"/>
      <c r="HE71" s="98"/>
      <c r="HF71" s="98"/>
      <c r="HG71" s="98"/>
      <c r="HH71" s="98"/>
      <c r="HI71" s="98"/>
      <c r="HJ71" s="98"/>
      <c r="HK71" s="98"/>
      <c r="HL71" s="98"/>
      <c r="HM71" s="98"/>
      <c r="HN71" s="98"/>
      <c r="HO71" s="98"/>
      <c r="HP71" s="98"/>
      <c r="HQ71" s="98"/>
      <c r="HR71" s="98"/>
      <c r="HS71" s="98"/>
      <c r="HT71" s="98"/>
      <c r="HU71" s="98"/>
      <c r="HV71" s="98"/>
      <c r="HW71" s="98"/>
      <c r="HX71" s="98"/>
      <c r="HY71" s="98"/>
      <c r="HZ71" s="98"/>
      <c r="IA71" s="98"/>
      <c r="IB71" s="98"/>
      <c r="IC71" s="98"/>
      <c r="ID71" s="98"/>
      <c r="IE71" s="98"/>
      <c r="IF71" s="98"/>
      <c r="IG71" s="98"/>
      <c r="IH71" s="98"/>
      <c r="II71" s="98"/>
      <c r="IJ71" s="98"/>
      <c r="IK71" s="98"/>
      <c r="IL71" s="98"/>
      <c r="IM71" s="98"/>
      <c r="IN71" s="98"/>
      <c r="IO71" s="98"/>
      <c r="IP71" s="98"/>
      <c r="IQ71" s="98"/>
      <c r="IR71" s="98"/>
      <c r="IS71" s="98"/>
      <c r="IT71" s="98"/>
    </row>
    <row r="72" spans="1:254" ht="12" customHeight="1">
      <c r="A72" s="98"/>
      <c r="B72" s="98"/>
      <c r="C72" s="98"/>
      <c r="D72" s="195"/>
      <c r="E72" s="98"/>
      <c r="F72" s="98"/>
      <c r="G72" s="98"/>
      <c r="H72" s="195"/>
      <c r="I72" s="98"/>
      <c r="J72" s="98"/>
      <c r="K72" s="98"/>
      <c r="L72" s="195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/>
      <c r="CI72" s="98"/>
      <c r="CJ72" s="98"/>
      <c r="CK72" s="98"/>
      <c r="CL72" s="98"/>
      <c r="CM72" s="98"/>
      <c r="CN72" s="98"/>
      <c r="CO72" s="98"/>
      <c r="CP72" s="98"/>
      <c r="CQ72" s="98"/>
      <c r="CR72" s="98"/>
      <c r="CS72" s="98"/>
      <c r="CT72" s="98"/>
      <c r="CU72" s="98"/>
      <c r="CV72" s="98"/>
      <c r="CW72" s="98"/>
      <c r="CX72" s="98"/>
      <c r="CY72" s="98"/>
      <c r="CZ72" s="98"/>
      <c r="DA72" s="98"/>
      <c r="DB72" s="98"/>
      <c r="DC72" s="98"/>
      <c r="DD72" s="98"/>
      <c r="DE72" s="98"/>
      <c r="DF72" s="98"/>
      <c r="DG72" s="98"/>
      <c r="DH72" s="98"/>
      <c r="DI72" s="98"/>
      <c r="DJ72" s="98"/>
      <c r="DK72" s="98"/>
      <c r="DL72" s="98"/>
      <c r="DM72" s="98"/>
      <c r="DN72" s="98"/>
      <c r="DO72" s="98"/>
      <c r="DP72" s="98"/>
      <c r="DQ72" s="98"/>
      <c r="DR72" s="98"/>
      <c r="DS72" s="98"/>
      <c r="DT72" s="98"/>
      <c r="DU72" s="98"/>
      <c r="DV72" s="98"/>
      <c r="DW72" s="98"/>
      <c r="DX72" s="98"/>
      <c r="DY72" s="98"/>
      <c r="DZ72" s="98"/>
      <c r="EA72" s="98"/>
      <c r="EB72" s="98"/>
      <c r="EC72" s="98"/>
      <c r="ED72" s="98"/>
      <c r="EE72" s="98"/>
      <c r="EF72" s="98"/>
      <c r="EG72" s="98"/>
      <c r="EH72" s="98"/>
      <c r="EI72" s="98"/>
      <c r="EJ72" s="98"/>
      <c r="EK72" s="98"/>
      <c r="EL72" s="98"/>
      <c r="EM72" s="98"/>
      <c r="EN72" s="98"/>
      <c r="EO72" s="98"/>
      <c r="EP72" s="98"/>
      <c r="EQ72" s="98"/>
      <c r="ER72" s="98"/>
      <c r="ES72" s="98"/>
      <c r="ET72" s="98"/>
      <c r="EU72" s="98"/>
      <c r="EV72" s="98"/>
      <c r="EW72" s="98"/>
      <c r="EX72" s="98"/>
      <c r="EY72" s="98"/>
      <c r="EZ72" s="98"/>
      <c r="FA72" s="98"/>
      <c r="FB72" s="98"/>
      <c r="FC72" s="98"/>
      <c r="FD72" s="98"/>
      <c r="FE72" s="98"/>
      <c r="FF72" s="98"/>
      <c r="FG72" s="98"/>
      <c r="FH72" s="98"/>
      <c r="FI72" s="98"/>
      <c r="FJ72" s="98"/>
      <c r="FK72" s="98"/>
      <c r="FL72" s="98"/>
      <c r="FM72" s="98"/>
      <c r="FN72" s="98"/>
      <c r="FO72" s="98"/>
      <c r="FP72" s="98"/>
      <c r="FQ72" s="98"/>
      <c r="FR72" s="98"/>
      <c r="FS72" s="98"/>
      <c r="FT72" s="98"/>
      <c r="FU72" s="98"/>
      <c r="FV72" s="98"/>
      <c r="FW72" s="98"/>
      <c r="FX72" s="98"/>
      <c r="FY72" s="98"/>
      <c r="FZ72" s="98"/>
      <c r="GA72" s="98"/>
      <c r="GB72" s="98"/>
      <c r="GC72" s="98"/>
      <c r="GD72" s="98"/>
      <c r="GE72" s="98"/>
      <c r="GF72" s="98"/>
      <c r="GG72" s="98"/>
      <c r="GH72" s="98"/>
      <c r="GI72" s="98"/>
      <c r="GJ72" s="98"/>
      <c r="GK72" s="98"/>
      <c r="GL72" s="98"/>
      <c r="GM72" s="98"/>
      <c r="GN72" s="98"/>
      <c r="GO72" s="98"/>
      <c r="GP72" s="98"/>
      <c r="GQ72" s="98"/>
      <c r="GR72" s="98"/>
      <c r="GS72" s="98"/>
      <c r="GT72" s="98"/>
      <c r="GU72" s="98"/>
      <c r="GV72" s="98"/>
      <c r="GW72" s="98"/>
      <c r="GX72" s="98"/>
      <c r="GY72" s="98"/>
      <c r="GZ72" s="98"/>
      <c r="HA72" s="98"/>
      <c r="HB72" s="98"/>
      <c r="HC72" s="98"/>
      <c r="HD72" s="98"/>
      <c r="HE72" s="98"/>
      <c r="HF72" s="98"/>
      <c r="HG72" s="98"/>
      <c r="HH72" s="98"/>
      <c r="HI72" s="98"/>
      <c r="HJ72" s="98"/>
      <c r="HK72" s="98"/>
      <c r="HL72" s="98"/>
      <c r="HM72" s="98"/>
      <c r="HN72" s="98"/>
      <c r="HO72" s="98"/>
      <c r="HP72" s="98"/>
      <c r="HQ72" s="98"/>
      <c r="HR72" s="98"/>
      <c r="HS72" s="98"/>
      <c r="HT72" s="98"/>
      <c r="HU72" s="98"/>
      <c r="HV72" s="98"/>
      <c r="HW72" s="98"/>
      <c r="HX72" s="98"/>
      <c r="HY72" s="98"/>
      <c r="HZ72" s="98"/>
      <c r="IA72" s="98"/>
      <c r="IB72" s="98"/>
      <c r="IC72" s="98"/>
      <c r="ID72" s="98"/>
      <c r="IE72" s="98"/>
      <c r="IF72" s="98"/>
      <c r="IG72" s="98"/>
      <c r="IH72" s="98"/>
      <c r="II72" s="98"/>
      <c r="IJ72" s="98"/>
      <c r="IK72" s="98"/>
      <c r="IL72" s="98"/>
      <c r="IM72" s="98"/>
      <c r="IN72" s="98"/>
      <c r="IO72" s="98"/>
      <c r="IP72" s="98"/>
      <c r="IQ72" s="98"/>
      <c r="IR72" s="98"/>
      <c r="IS72" s="98"/>
      <c r="IT72" s="98"/>
    </row>
    <row r="73" spans="1:254" ht="12" customHeight="1">
      <c r="A73" s="98"/>
      <c r="B73" s="98"/>
      <c r="C73" s="98"/>
      <c r="D73" s="195"/>
      <c r="E73" s="98"/>
      <c r="F73" s="98"/>
      <c r="G73" s="98"/>
      <c r="H73" s="195"/>
      <c r="I73" s="98"/>
      <c r="J73" s="98"/>
      <c r="K73" s="98"/>
      <c r="L73" s="195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8"/>
      <c r="CA73" s="98"/>
      <c r="CB73" s="98"/>
      <c r="CC73" s="98"/>
      <c r="CD73" s="98"/>
      <c r="CE73" s="98"/>
      <c r="CF73" s="98"/>
      <c r="CG73" s="98"/>
      <c r="CH73" s="98"/>
      <c r="CI73" s="98"/>
      <c r="CJ73" s="98"/>
      <c r="CK73" s="98"/>
      <c r="CL73" s="98"/>
      <c r="CM73" s="98"/>
      <c r="CN73" s="98"/>
      <c r="CO73" s="98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  <c r="DA73" s="98"/>
      <c r="DB73" s="98"/>
      <c r="DC73" s="98"/>
      <c r="DD73" s="98"/>
      <c r="DE73" s="98"/>
      <c r="DF73" s="98"/>
      <c r="DG73" s="98"/>
      <c r="DH73" s="98"/>
      <c r="DI73" s="98"/>
      <c r="DJ73" s="98"/>
      <c r="DK73" s="98"/>
      <c r="DL73" s="98"/>
      <c r="DM73" s="98"/>
      <c r="DN73" s="98"/>
      <c r="DO73" s="98"/>
      <c r="DP73" s="98"/>
      <c r="DQ73" s="98"/>
      <c r="DR73" s="98"/>
      <c r="DS73" s="98"/>
      <c r="DT73" s="98"/>
      <c r="DU73" s="98"/>
      <c r="DV73" s="98"/>
      <c r="DW73" s="98"/>
      <c r="DX73" s="98"/>
      <c r="DY73" s="98"/>
      <c r="DZ73" s="98"/>
      <c r="EA73" s="98"/>
      <c r="EB73" s="98"/>
      <c r="EC73" s="98"/>
      <c r="ED73" s="98"/>
      <c r="EE73" s="98"/>
      <c r="EF73" s="98"/>
      <c r="EG73" s="98"/>
      <c r="EH73" s="98"/>
      <c r="EI73" s="98"/>
      <c r="EJ73" s="98"/>
      <c r="EK73" s="98"/>
      <c r="EL73" s="98"/>
      <c r="EM73" s="98"/>
      <c r="EN73" s="98"/>
      <c r="EO73" s="98"/>
      <c r="EP73" s="98"/>
      <c r="EQ73" s="98"/>
      <c r="ER73" s="98"/>
      <c r="ES73" s="98"/>
      <c r="ET73" s="98"/>
      <c r="EU73" s="98"/>
      <c r="EV73" s="98"/>
      <c r="EW73" s="98"/>
      <c r="EX73" s="98"/>
      <c r="EY73" s="98"/>
      <c r="EZ73" s="98"/>
      <c r="FA73" s="98"/>
      <c r="FB73" s="98"/>
      <c r="FC73" s="98"/>
      <c r="FD73" s="98"/>
      <c r="FE73" s="98"/>
      <c r="FF73" s="98"/>
      <c r="FG73" s="98"/>
      <c r="FH73" s="98"/>
      <c r="FI73" s="98"/>
      <c r="FJ73" s="98"/>
      <c r="FK73" s="98"/>
      <c r="FL73" s="98"/>
      <c r="FM73" s="98"/>
      <c r="FN73" s="98"/>
      <c r="FO73" s="98"/>
      <c r="FP73" s="98"/>
      <c r="FQ73" s="98"/>
      <c r="FR73" s="98"/>
      <c r="FS73" s="98"/>
      <c r="FT73" s="98"/>
      <c r="FU73" s="98"/>
      <c r="FV73" s="98"/>
      <c r="FW73" s="98"/>
      <c r="FX73" s="98"/>
      <c r="FY73" s="98"/>
      <c r="FZ73" s="98"/>
      <c r="GA73" s="98"/>
      <c r="GB73" s="98"/>
      <c r="GC73" s="98"/>
      <c r="GD73" s="98"/>
      <c r="GE73" s="98"/>
      <c r="GF73" s="98"/>
      <c r="GG73" s="98"/>
      <c r="GH73" s="98"/>
      <c r="GI73" s="98"/>
      <c r="GJ73" s="98"/>
      <c r="GK73" s="98"/>
      <c r="GL73" s="98"/>
      <c r="GM73" s="98"/>
      <c r="GN73" s="98"/>
      <c r="GO73" s="98"/>
      <c r="GP73" s="98"/>
      <c r="GQ73" s="98"/>
      <c r="GR73" s="98"/>
      <c r="GS73" s="98"/>
      <c r="GT73" s="98"/>
      <c r="GU73" s="98"/>
      <c r="GV73" s="98"/>
      <c r="GW73" s="98"/>
      <c r="GX73" s="98"/>
      <c r="GY73" s="98"/>
      <c r="GZ73" s="98"/>
      <c r="HA73" s="98"/>
      <c r="HB73" s="98"/>
      <c r="HC73" s="98"/>
      <c r="HD73" s="98"/>
      <c r="HE73" s="98"/>
      <c r="HF73" s="98"/>
      <c r="HG73" s="98"/>
      <c r="HH73" s="98"/>
      <c r="HI73" s="98"/>
      <c r="HJ73" s="98"/>
      <c r="HK73" s="98"/>
      <c r="HL73" s="98"/>
      <c r="HM73" s="98"/>
      <c r="HN73" s="98"/>
      <c r="HO73" s="98"/>
      <c r="HP73" s="98"/>
      <c r="HQ73" s="98"/>
      <c r="HR73" s="98"/>
      <c r="HS73" s="98"/>
      <c r="HT73" s="98"/>
      <c r="HU73" s="98"/>
      <c r="HV73" s="98"/>
      <c r="HW73" s="98"/>
      <c r="HX73" s="98"/>
      <c r="HY73" s="98"/>
      <c r="HZ73" s="98"/>
      <c r="IA73" s="98"/>
      <c r="IB73" s="98"/>
      <c r="IC73" s="98"/>
      <c r="ID73" s="98"/>
      <c r="IE73" s="98"/>
      <c r="IF73" s="98"/>
      <c r="IG73" s="98"/>
      <c r="IH73" s="98"/>
      <c r="II73" s="98"/>
      <c r="IJ73" s="98"/>
      <c r="IK73" s="98"/>
      <c r="IL73" s="98"/>
      <c r="IM73" s="98"/>
      <c r="IN73" s="98"/>
      <c r="IO73" s="98"/>
      <c r="IP73" s="98"/>
      <c r="IQ73" s="98"/>
      <c r="IR73" s="98"/>
      <c r="IS73" s="98"/>
      <c r="IT73" s="98"/>
    </row>
    <row r="74" spans="1:254" ht="12" customHeight="1">
      <c r="A74" s="98"/>
      <c r="B74" s="98"/>
      <c r="C74" s="98"/>
      <c r="D74" s="195"/>
      <c r="E74" s="98"/>
      <c r="F74" s="98"/>
      <c r="G74" s="98"/>
      <c r="H74" s="195"/>
      <c r="I74" s="98"/>
      <c r="J74" s="98"/>
      <c r="K74" s="98"/>
      <c r="L74" s="195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  <c r="BZ74" s="98"/>
      <c r="CA74" s="98"/>
      <c r="CB74" s="98"/>
      <c r="CC74" s="98"/>
      <c r="CD74" s="98"/>
      <c r="CE74" s="98"/>
      <c r="CF74" s="98"/>
      <c r="CG74" s="98"/>
      <c r="CH74" s="98"/>
      <c r="CI74" s="98"/>
      <c r="CJ74" s="98"/>
      <c r="CK74" s="98"/>
      <c r="CL74" s="98"/>
      <c r="CM74" s="98"/>
      <c r="CN74" s="98"/>
      <c r="CO74" s="98"/>
      <c r="CP74" s="98"/>
      <c r="CQ74" s="98"/>
      <c r="CR74" s="98"/>
      <c r="CS74" s="98"/>
      <c r="CT74" s="98"/>
      <c r="CU74" s="98"/>
      <c r="CV74" s="98"/>
      <c r="CW74" s="98"/>
      <c r="CX74" s="98"/>
      <c r="CY74" s="98"/>
      <c r="CZ74" s="98"/>
      <c r="DA74" s="98"/>
      <c r="DB74" s="98"/>
      <c r="DC74" s="98"/>
      <c r="DD74" s="98"/>
      <c r="DE74" s="98"/>
      <c r="DF74" s="98"/>
      <c r="DG74" s="98"/>
      <c r="DH74" s="98"/>
      <c r="DI74" s="98"/>
      <c r="DJ74" s="98"/>
      <c r="DK74" s="98"/>
      <c r="DL74" s="98"/>
      <c r="DM74" s="98"/>
      <c r="DN74" s="98"/>
      <c r="DO74" s="98"/>
      <c r="DP74" s="98"/>
      <c r="DQ74" s="98"/>
      <c r="DR74" s="98"/>
      <c r="DS74" s="98"/>
      <c r="DT74" s="98"/>
      <c r="DU74" s="98"/>
      <c r="DV74" s="98"/>
      <c r="DW74" s="98"/>
      <c r="DX74" s="98"/>
      <c r="DY74" s="98"/>
      <c r="DZ74" s="98"/>
      <c r="EA74" s="98"/>
      <c r="EB74" s="98"/>
      <c r="EC74" s="98"/>
      <c r="ED74" s="98"/>
      <c r="EE74" s="98"/>
      <c r="EF74" s="98"/>
      <c r="EG74" s="98"/>
      <c r="EH74" s="98"/>
      <c r="EI74" s="98"/>
      <c r="EJ74" s="98"/>
      <c r="EK74" s="98"/>
      <c r="EL74" s="98"/>
      <c r="EM74" s="98"/>
      <c r="EN74" s="98"/>
      <c r="EO74" s="98"/>
      <c r="EP74" s="98"/>
      <c r="EQ74" s="98"/>
      <c r="ER74" s="98"/>
      <c r="ES74" s="98"/>
      <c r="ET74" s="98"/>
      <c r="EU74" s="98"/>
      <c r="EV74" s="98"/>
      <c r="EW74" s="98"/>
      <c r="EX74" s="98"/>
      <c r="EY74" s="98"/>
      <c r="EZ74" s="98"/>
      <c r="FA74" s="98"/>
      <c r="FB74" s="98"/>
      <c r="FC74" s="98"/>
      <c r="FD74" s="98"/>
      <c r="FE74" s="98"/>
      <c r="FF74" s="98"/>
      <c r="FG74" s="98"/>
      <c r="FH74" s="98"/>
      <c r="FI74" s="98"/>
      <c r="FJ74" s="98"/>
      <c r="FK74" s="98"/>
      <c r="FL74" s="98"/>
      <c r="FM74" s="98"/>
      <c r="FN74" s="98"/>
      <c r="FO74" s="98"/>
      <c r="FP74" s="98"/>
      <c r="FQ74" s="98"/>
      <c r="FR74" s="98"/>
      <c r="FS74" s="98"/>
      <c r="FT74" s="98"/>
      <c r="FU74" s="98"/>
      <c r="FV74" s="98"/>
      <c r="FW74" s="98"/>
      <c r="FX74" s="98"/>
      <c r="FY74" s="98"/>
      <c r="FZ74" s="98"/>
      <c r="GA74" s="98"/>
      <c r="GB74" s="98"/>
      <c r="GC74" s="98"/>
      <c r="GD74" s="98"/>
      <c r="GE74" s="98"/>
      <c r="GF74" s="98"/>
      <c r="GG74" s="98"/>
      <c r="GH74" s="98"/>
      <c r="GI74" s="98"/>
      <c r="GJ74" s="98"/>
      <c r="GK74" s="98"/>
      <c r="GL74" s="98"/>
      <c r="GM74" s="98"/>
      <c r="GN74" s="98"/>
      <c r="GO74" s="98"/>
      <c r="GP74" s="98"/>
      <c r="GQ74" s="98"/>
      <c r="GR74" s="98"/>
      <c r="GS74" s="98"/>
      <c r="GT74" s="98"/>
      <c r="GU74" s="98"/>
      <c r="GV74" s="98"/>
      <c r="GW74" s="98"/>
      <c r="GX74" s="98"/>
      <c r="GY74" s="98"/>
      <c r="GZ74" s="98"/>
      <c r="HA74" s="98"/>
      <c r="HB74" s="98"/>
      <c r="HC74" s="98"/>
      <c r="HD74" s="98"/>
      <c r="HE74" s="98"/>
      <c r="HF74" s="98"/>
      <c r="HG74" s="98"/>
      <c r="HH74" s="98"/>
      <c r="HI74" s="98"/>
      <c r="HJ74" s="98"/>
      <c r="HK74" s="98"/>
      <c r="HL74" s="98"/>
      <c r="HM74" s="98"/>
      <c r="HN74" s="98"/>
      <c r="HO74" s="98"/>
      <c r="HP74" s="98"/>
      <c r="HQ74" s="98"/>
      <c r="HR74" s="98"/>
      <c r="HS74" s="98"/>
      <c r="HT74" s="98"/>
      <c r="HU74" s="98"/>
      <c r="HV74" s="98"/>
      <c r="HW74" s="98"/>
      <c r="HX74" s="98"/>
      <c r="HY74" s="98"/>
      <c r="HZ74" s="98"/>
      <c r="IA74" s="98"/>
      <c r="IB74" s="98"/>
      <c r="IC74" s="98"/>
      <c r="ID74" s="98"/>
      <c r="IE74" s="98"/>
      <c r="IF74" s="98"/>
      <c r="IG74" s="98"/>
      <c r="IH74" s="98"/>
      <c r="II74" s="98"/>
      <c r="IJ74" s="98"/>
      <c r="IK74" s="98"/>
      <c r="IL74" s="98"/>
      <c r="IM74" s="98"/>
      <c r="IN74" s="98"/>
      <c r="IO74" s="98"/>
      <c r="IP74" s="98"/>
      <c r="IQ74" s="98"/>
      <c r="IR74" s="98"/>
      <c r="IS74" s="98"/>
      <c r="IT74" s="98"/>
    </row>
    <row r="75" spans="1:254" ht="12" customHeight="1">
      <c r="A75" s="98"/>
      <c r="B75" s="98"/>
      <c r="C75" s="98"/>
      <c r="D75" s="195"/>
      <c r="E75" s="98"/>
      <c r="F75" s="98"/>
      <c r="G75" s="98"/>
      <c r="H75" s="195"/>
      <c r="I75" s="98"/>
      <c r="J75" s="98"/>
      <c r="K75" s="98"/>
      <c r="L75" s="195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8"/>
      <c r="BR75" s="98"/>
      <c r="BS75" s="98"/>
      <c r="BT75" s="98"/>
      <c r="BU75" s="98"/>
      <c r="BV75" s="98"/>
      <c r="BW75" s="98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/>
      <c r="CI75" s="98"/>
      <c r="CJ75" s="98"/>
      <c r="CK75" s="98"/>
      <c r="CL75" s="98"/>
      <c r="CM75" s="98"/>
      <c r="CN75" s="98"/>
      <c r="CO75" s="98"/>
      <c r="CP75" s="98"/>
      <c r="CQ75" s="98"/>
      <c r="CR75" s="98"/>
      <c r="CS75" s="98"/>
      <c r="CT75" s="98"/>
      <c r="CU75" s="98"/>
      <c r="CV75" s="98"/>
      <c r="CW75" s="98"/>
      <c r="CX75" s="98"/>
      <c r="CY75" s="98"/>
      <c r="CZ75" s="98"/>
      <c r="DA75" s="98"/>
      <c r="DB75" s="98"/>
      <c r="DC75" s="98"/>
      <c r="DD75" s="98"/>
      <c r="DE75" s="98"/>
      <c r="DF75" s="98"/>
      <c r="DG75" s="98"/>
      <c r="DH75" s="98"/>
      <c r="DI75" s="98"/>
      <c r="DJ75" s="98"/>
      <c r="DK75" s="98"/>
      <c r="DL75" s="98"/>
      <c r="DM75" s="98"/>
      <c r="DN75" s="98"/>
      <c r="DO75" s="98"/>
      <c r="DP75" s="98"/>
      <c r="DQ75" s="98"/>
      <c r="DR75" s="98"/>
      <c r="DS75" s="98"/>
      <c r="DT75" s="98"/>
      <c r="DU75" s="98"/>
      <c r="DV75" s="98"/>
      <c r="DW75" s="98"/>
      <c r="DX75" s="98"/>
      <c r="DY75" s="98"/>
      <c r="DZ75" s="98"/>
      <c r="EA75" s="98"/>
      <c r="EB75" s="98"/>
      <c r="EC75" s="98"/>
      <c r="ED75" s="98"/>
      <c r="EE75" s="98"/>
      <c r="EF75" s="98"/>
      <c r="EG75" s="98"/>
      <c r="EH75" s="98"/>
      <c r="EI75" s="98"/>
      <c r="EJ75" s="98"/>
      <c r="EK75" s="98"/>
      <c r="EL75" s="98"/>
      <c r="EM75" s="98"/>
      <c r="EN75" s="98"/>
      <c r="EO75" s="98"/>
      <c r="EP75" s="98"/>
      <c r="EQ75" s="98"/>
      <c r="ER75" s="98"/>
      <c r="ES75" s="98"/>
      <c r="ET75" s="98"/>
      <c r="EU75" s="98"/>
      <c r="EV75" s="98"/>
      <c r="EW75" s="98"/>
      <c r="EX75" s="98"/>
      <c r="EY75" s="98"/>
      <c r="EZ75" s="98"/>
      <c r="FA75" s="98"/>
      <c r="FB75" s="98"/>
      <c r="FC75" s="98"/>
      <c r="FD75" s="98"/>
      <c r="FE75" s="98"/>
      <c r="FF75" s="98"/>
      <c r="FG75" s="98"/>
      <c r="FH75" s="98"/>
      <c r="FI75" s="98"/>
      <c r="FJ75" s="98"/>
      <c r="FK75" s="98"/>
      <c r="FL75" s="98"/>
      <c r="FM75" s="98"/>
      <c r="FN75" s="98"/>
      <c r="FO75" s="98"/>
      <c r="FP75" s="98"/>
      <c r="FQ75" s="98"/>
      <c r="FR75" s="98"/>
      <c r="FS75" s="98"/>
      <c r="FT75" s="98"/>
      <c r="FU75" s="98"/>
      <c r="FV75" s="98"/>
      <c r="FW75" s="98"/>
      <c r="FX75" s="98"/>
      <c r="FY75" s="98"/>
      <c r="FZ75" s="98"/>
      <c r="GA75" s="98"/>
      <c r="GB75" s="98"/>
      <c r="GC75" s="98"/>
      <c r="GD75" s="98"/>
      <c r="GE75" s="98"/>
      <c r="GF75" s="98"/>
      <c r="GG75" s="98"/>
      <c r="GH75" s="98"/>
      <c r="GI75" s="98"/>
      <c r="GJ75" s="98"/>
      <c r="GK75" s="98"/>
      <c r="GL75" s="98"/>
      <c r="GM75" s="98"/>
      <c r="GN75" s="98"/>
      <c r="GO75" s="98"/>
      <c r="GP75" s="98"/>
      <c r="GQ75" s="98"/>
      <c r="GR75" s="98"/>
      <c r="GS75" s="98"/>
      <c r="GT75" s="98"/>
      <c r="GU75" s="98"/>
      <c r="GV75" s="98"/>
      <c r="GW75" s="98"/>
      <c r="GX75" s="98"/>
      <c r="GY75" s="98"/>
      <c r="GZ75" s="98"/>
      <c r="HA75" s="98"/>
      <c r="HB75" s="98"/>
      <c r="HC75" s="98"/>
      <c r="HD75" s="98"/>
      <c r="HE75" s="98"/>
      <c r="HF75" s="98"/>
      <c r="HG75" s="98"/>
      <c r="HH75" s="98"/>
      <c r="HI75" s="98"/>
      <c r="HJ75" s="98"/>
      <c r="HK75" s="98"/>
      <c r="HL75" s="98"/>
      <c r="HM75" s="98"/>
      <c r="HN75" s="98"/>
      <c r="HO75" s="98"/>
      <c r="HP75" s="98"/>
      <c r="HQ75" s="98"/>
      <c r="HR75" s="98"/>
      <c r="HS75" s="98"/>
      <c r="HT75" s="98"/>
      <c r="HU75" s="98"/>
      <c r="HV75" s="98"/>
      <c r="HW75" s="98"/>
      <c r="HX75" s="98"/>
      <c r="HY75" s="98"/>
      <c r="HZ75" s="98"/>
      <c r="IA75" s="98"/>
      <c r="IB75" s="98"/>
      <c r="IC75" s="98"/>
      <c r="ID75" s="98"/>
      <c r="IE75" s="98"/>
      <c r="IF75" s="98"/>
      <c r="IG75" s="98"/>
      <c r="IH75" s="98"/>
      <c r="II75" s="98"/>
      <c r="IJ75" s="98"/>
      <c r="IK75" s="98"/>
      <c r="IL75" s="98"/>
      <c r="IM75" s="98"/>
      <c r="IN75" s="98"/>
      <c r="IO75" s="98"/>
      <c r="IP75" s="98"/>
      <c r="IQ75" s="98"/>
      <c r="IR75" s="98"/>
      <c r="IS75" s="98"/>
      <c r="IT75" s="98"/>
    </row>
    <row r="76" spans="1:254" ht="12" customHeight="1">
      <c r="A76" s="98"/>
      <c r="B76" s="98"/>
      <c r="C76" s="98"/>
      <c r="D76" s="195"/>
      <c r="E76" s="98"/>
      <c r="F76" s="98"/>
      <c r="G76" s="98"/>
      <c r="H76" s="195"/>
      <c r="I76" s="98"/>
      <c r="J76" s="98"/>
      <c r="K76" s="98"/>
      <c r="L76" s="195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8"/>
      <c r="FX76" s="98"/>
      <c r="FY76" s="98"/>
      <c r="FZ76" s="98"/>
      <c r="GA76" s="98"/>
      <c r="GB76" s="98"/>
      <c r="GC76" s="98"/>
      <c r="GD76" s="98"/>
      <c r="GE76" s="98"/>
      <c r="GF76" s="98"/>
      <c r="GG76" s="98"/>
      <c r="GH76" s="98"/>
      <c r="GI76" s="98"/>
      <c r="GJ76" s="98"/>
      <c r="GK76" s="98"/>
      <c r="GL76" s="98"/>
      <c r="GM76" s="98"/>
      <c r="GN76" s="98"/>
      <c r="GO76" s="98"/>
      <c r="GP76" s="98"/>
      <c r="GQ76" s="98"/>
      <c r="GR76" s="98"/>
      <c r="GS76" s="98"/>
      <c r="GT76" s="98"/>
      <c r="GU76" s="98"/>
      <c r="GV76" s="98"/>
      <c r="GW76" s="98"/>
      <c r="GX76" s="98"/>
      <c r="GY76" s="98"/>
      <c r="GZ76" s="98"/>
      <c r="HA76" s="98"/>
      <c r="HB76" s="98"/>
      <c r="HC76" s="98"/>
      <c r="HD76" s="98"/>
      <c r="HE76" s="98"/>
      <c r="HF76" s="98"/>
      <c r="HG76" s="98"/>
      <c r="HH76" s="98"/>
      <c r="HI76" s="98"/>
      <c r="HJ76" s="98"/>
      <c r="HK76" s="98"/>
      <c r="HL76" s="98"/>
      <c r="HM76" s="98"/>
      <c r="HN76" s="98"/>
      <c r="HO76" s="98"/>
      <c r="HP76" s="98"/>
      <c r="HQ76" s="98"/>
      <c r="HR76" s="98"/>
      <c r="HS76" s="98"/>
      <c r="HT76" s="98"/>
      <c r="HU76" s="98"/>
      <c r="HV76" s="98"/>
      <c r="HW76" s="98"/>
      <c r="HX76" s="98"/>
      <c r="HY76" s="98"/>
      <c r="HZ76" s="98"/>
      <c r="IA76" s="98"/>
      <c r="IB76" s="98"/>
      <c r="IC76" s="98"/>
      <c r="ID76" s="98"/>
      <c r="IE76" s="98"/>
      <c r="IF76" s="98"/>
      <c r="IG76" s="98"/>
      <c r="IH76" s="98"/>
      <c r="II76" s="98"/>
      <c r="IJ76" s="98"/>
      <c r="IK76" s="98"/>
      <c r="IL76" s="98"/>
      <c r="IM76" s="98"/>
      <c r="IN76" s="98"/>
      <c r="IO76" s="98"/>
      <c r="IP76" s="98"/>
      <c r="IQ76" s="98"/>
      <c r="IR76" s="98"/>
      <c r="IS76" s="98"/>
      <c r="IT76" s="98"/>
    </row>
    <row r="77" spans="1:254" ht="12" customHeight="1">
      <c r="A77" s="98"/>
      <c r="B77" s="98"/>
      <c r="C77" s="98"/>
      <c r="D77" s="195"/>
      <c r="E77" s="98"/>
      <c r="F77" s="98"/>
      <c r="G77" s="98"/>
      <c r="H77" s="195"/>
      <c r="I77" s="98"/>
      <c r="J77" s="98"/>
      <c r="K77" s="98"/>
      <c r="L77" s="195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  <c r="CX77" s="98"/>
      <c r="CY77" s="98"/>
      <c r="CZ77" s="98"/>
      <c r="DA77" s="98"/>
      <c r="DB77" s="98"/>
      <c r="DC77" s="98"/>
      <c r="DD77" s="98"/>
      <c r="DE77" s="98"/>
      <c r="DF77" s="98"/>
      <c r="DG77" s="98"/>
      <c r="DH77" s="98"/>
      <c r="DI77" s="98"/>
      <c r="DJ77" s="98"/>
      <c r="DK77" s="98"/>
      <c r="DL77" s="98"/>
      <c r="DM77" s="98"/>
      <c r="DN77" s="98"/>
      <c r="DO77" s="98"/>
      <c r="DP77" s="98"/>
      <c r="DQ77" s="98"/>
      <c r="DR77" s="98"/>
      <c r="DS77" s="98"/>
      <c r="DT77" s="98"/>
      <c r="DU77" s="98"/>
      <c r="DV77" s="98"/>
      <c r="DW77" s="98"/>
      <c r="DX77" s="98"/>
      <c r="DY77" s="98"/>
      <c r="DZ77" s="98"/>
      <c r="EA77" s="98"/>
      <c r="EB77" s="98"/>
      <c r="EC77" s="98"/>
      <c r="ED77" s="98"/>
      <c r="EE77" s="98"/>
      <c r="EF77" s="98"/>
      <c r="EG77" s="98"/>
      <c r="EH77" s="98"/>
      <c r="EI77" s="98"/>
      <c r="EJ77" s="98"/>
      <c r="EK77" s="98"/>
      <c r="EL77" s="98"/>
      <c r="EM77" s="98"/>
      <c r="EN77" s="98"/>
      <c r="EO77" s="98"/>
      <c r="EP77" s="98"/>
      <c r="EQ77" s="98"/>
      <c r="ER77" s="98"/>
      <c r="ES77" s="98"/>
      <c r="ET77" s="98"/>
      <c r="EU77" s="98"/>
      <c r="EV77" s="98"/>
      <c r="EW77" s="98"/>
      <c r="EX77" s="98"/>
      <c r="EY77" s="98"/>
      <c r="EZ77" s="98"/>
      <c r="FA77" s="98"/>
      <c r="FB77" s="98"/>
      <c r="FC77" s="98"/>
      <c r="FD77" s="98"/>
      <c r="FE77" s="98"/>
      <c r="FF77" s="98"/>
      <c r="FG77" s="98"/>
      <c r="FH77" s="98"/>
      <c r="FI77" s="98"/>
      <c r="FJ77" s="98"/>
      <c r="FK77" s="98"/>
      <c r="FL77" s="98"/>
      <c r="FM77" s="98"/>
      <c r="FN77" s="98"/>
      <c r="FO77" s="98"/>
      <c r="FP77" s="98"/>
      <c r="FQ77" s="98"/>
      <c r="FR77" s="98"/>
      <c r="FS77" s="98"/>
      <c r="FT77" s="98"/>
      <c r="FU77" s="98"/>
      <c r="FV77" s="98"/>
      <c r="FW77" s="98"/>
      <c r="FX77" s="98"/>
      <c r="FY77" s="98"/>
      <c r="FZ77" s="98"/>
      <c r="GA77" s="98"/>
      <c r="GB77" s="98"/>
      <c r="GC77" s="98"/>
      <c r="GD77" s="98"/>
      <c r="GE77" s="98"/>
      <c r="GF77" s="98"/>
      <c r="GG77" s="98"/>
      <c r="GH77" s="98"/>
      <c r="GI77" s="98"/>
      <c r="GJ77" s="98"/>
      <c r="GK77" s="98"/>
      <c r="GL77" s="98"/>
      <c r="GM77" s="98"/>
      <c r="GN77" s="98"/>
      <c r="GO77" s="98"/>
      <c r="GP77" s="98"/>
      <c r="GQ77" s="98"/>
      <c r="GR77" s="98"/>
      <c r="GS77" s="98"/>
      <c r="GT77" s="98"/>
      <c r="GU77" s="98"/>
      <c r="GV77" s="98"/>
      <c r="GW77" s="98"/>
      <c r="GX77" s="98"/>
      <c r="GY77" s="98"/>
      <c r="GZ77" s="98"/>
      <c r="HA77" s="98"/>
      <c r="HB77" s="98"/>
      <c r="HC77" s="98"/>
      <c r="HD77" s="98"/>
      <c r="HE77" s="98"/>
      <c r="HF77" s="98"/>
      <c r="HG77" s="98"/>
      <c r="HH77" s="98"/>
      <c r="HI77" s="98"/>
      <c r="HJ77" s="98"/>
      <c r="HK77" s="98"/>
      <c r="HL77" s="98"/>
      <c r="HM77" s="98"/>
      <c r="HN77" s="98"/>
      <c r="HO77" s="98"/>
      <c r="HP77" s="98"/>
      <c r="HQ77" s="98"/>
      <c r="HR77" s="98"/>
      <c r="HS77" s="98"/>
      <c r="HT77" s="98"/>
      <c r="HU77" s="98"/>
      <c r="HV77" s="98"/>
      <c r="HW77" s="98"/>
      <c r="HX77" s="98"/>
      <c r="HY77" s="98"/>
      <c r="HZ77" s="98"/>
      <c r="IA77" s="98"/>
      <c r="IB77" s="98"/>
      <c r="IC77" s="98"/>
      <c r="ID77" s="98"/>
      <c r="IE77" s="98"/>
      <c r="IF77" s="98"/>
      <c r="IG77" s="98"/>
      <c r="IH77" s="98"/>
      <c r="II77" s="98"/>
      <c r="IJ77" s="98"/>
      <c r="IK77" s="98"/>
      <c r="IL77" s="98"/>
      <c r="IM77" s="98"/>
      <c r="IN77" s="98"/>
      <c r="IO77" s="98"/>
      <c r="IP77" s="98"/>
      <c r="IQ77" s="98"/>
      <c r="IR77" s="98"/>
      <c r="IS77" s="98"/>
      <c r="IT77" s="98"/>
    </row>
    <row r="78" spans="1:254" ht="12" customHeight="1">
      <c r="A78" s="98"/>
      <c r="B78" s="98"/>
      <c r="C78" s="98"/>
      <c r="D78" s="195"/>
      <c r="E78" s="98"/>
      <c r="F78" s="98"/>
      <c r="G78" s="98"/>
      <c r="H78" s="195"/>
      <c r="I78" s="98"/>
      <c r="J78" s="98"/>
      <c r="K78" s="98"/>
      <c r="L78" s="195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  <c r="CX78" s="98"/>
      <c r="CY78" s="98"/>
      <c r="CZ78" s="98"/>
      <c r="DA78" s="98"/>
      <c r="DB78" s="98"/>
      <c r="DC78" s="98"/>
      <c r="DD78" s="98"/>
      <c r="DE78" s="98"/>
      <c r="DF78" s="98"/>
      <c r="DG78" s="98"/>
      <c r="DH78" s="98"/>
      <c r="DI78" s="98"/>
      <c r="DJ78" s="98"/>
      <c r="DK78" s="98"/>
      <c r="DL78" s="98"/>
      <c r="DM78" s="98"/>
      <c r="DN78" s="98"/>
      <c r="DO78" s="98"/>
      <c r="DP78" s="98"/>
      <c r="DQ78" s="98"/>
      <c r="DR78" s="98"/>
      <c r="DS78" s="98"/>
      <c r="DT78" s="98"/>
      <c r="DU78" s="98"/>
      <c r="DV78" s="98"/>
      <c r="DW78" s="98"/>
      <c r="DX78" s="98"/>
      <c r="DY78" s="98"/>
      <c r="DZ78" s="98"/>
      <c r="EA78" s="98"/>
      <c r="EB78" s="98"/>
      <c r="EC78" s="98"/>
      <c r="ED78" s="98"/>
      <c r="EE78" s="98"/>
      <c r="EF78" s="98"/>
      <c r="EG78" s="98"/>
      <c r="EH78" s="98"/>
      <c r="EI78" s="98"/>
      <c r="EJ78" s="98"/>
      <c r="EK78" s="98"/>
      <c r="EL78" s="98"/>
      <c r="EM78" s="98"/>
      <c r="EN78" s="98"/>
      <c r="EO78" s="98"/>
      <c r="EP78" s="98"/>
      <c r="EQ78" s="98"/>
      <c r="ER78" s="98"/>
      <c r="ES78" s="98"/>
      <c r="ET78" s="98"/>
      <c r="EU78" s="98"/>
      <c r="EV78" s="98"/>
      <c r="EW78" s="98"/>
      <c r="EX78" s="98"/>
      <c r="EY78" s="98"/>
      <c r="EZ78" s="98"/>
      <c r="FA78" s="98"/>
      <c r="FB78" s="98"/>
      <c r="FC78" s="98"/>
      <c r="FD78" s="98"/>
      <c r="FE78" s="98"/>
      <c r="FF78" s="98"/>
      <c r="FG78" s="98"/>
      <c r="FH78" s="98"/>
      <c r="FI78" s="98"/>
      <c r="FJ78" s="98"/>
      <c r="FK78" s="98"/>
      <c r="FL78" s="98"/>
      <c r="FM78" s="98"/>
      <c r="FN78" s="98"/>
      <c r="FO78" s="98"/>
      <c r="FP78" s="98"/>
      <c r="FQ78" s="98"/>
      <c r="FR78" s="98"/>
      <c r="FS78" s="98"/>
      <c r="FT78" s="98"/>
      <c r="FU78" s="98"/>
      <c r="FV78" s="98"/>
      <c r="FW78" s="98"/>
      <c r="FX78" s="98"/>
      <c r="FY78" s="98"/>
      <c r="FZ78" s="98"/>
      <c r="GA78" s="98"/>
      <c r="GB78" s="98"/>
      <c r="GC78" s="98"/>
      <c r="GD78" s="98"/>
      <c r="GE78" s="98"/>
      <c r="GF78" s="98"/>
      <c r="GG78" s="98"/>
      <c r="GH78" s="98"/>
      <c r="GI78" s="98"/>
      <c r="GJ78" s="98"/>
      <c r="GK78" s="98"/>
      <c r="GL78" s="98"/>
      <c r="GM78" s="98"/>
      <c r="GN78" s="98"/>
      <c r="GO78" s="98"/>
      <c r="GP78" s="98"/>
      <c r="GQ78" s="98"/>
      <c r="GR78" s="98"/>
      <c r="GS78" s="98"/>
      <c r="GT78" s="98"/>
      <c r="GU78" s="98"/>
      <c r="GV78" s="98"/>
      <c r="GW78" s="98"/>
      <c r="GX78" s="98"/>
      <c r="GY78" s="98"/>
      <c r="GZ78" s="98"/>
      <c r="HA78" s="98"/>
      <c r="HB78" s="98"/>
      <c r="HC78" s="98"/>
      <c r="HD78" s="98"/>
      <c r="HE78" s="98"/>
      <c r="HF78" s="98"/>
      <c r="HG78" s="98"/>
      <c r="HH78" s="98"/>
      <c r="HI78" s="98"/>
      <c r="HJ78" s="98"/>
      <c r="HK78" s="98"/>
      <c r="HL78" s="98"/>
      <c r="HM78" s="98"/>
      <c r="HN78" s="98"/>
      <c r="HO78" s="98"/>
      <c r="HP78" s="98"/>
      <c r="HQ78" s="98"/>
      <c r="HR78" s="98"/>
      <c r="HS78" s="98"/>
      <c r="HT78" s="98"/>
      <c r="HU78" s="98"/>
      <c r="HV78" s="98"/>
      <c r="HW78" s="98"/>
      <c r="HX78" s="98"/>
      <c r="HY78" s="98"/>
      <c r="HZ78" s="98"/>
      <c r="IA78" s="98"/>
      <c r="IB78" s="98"/>
      <c r="IC78" s="98"/>
      <c r="ID78" s="98"/>
      <c r="IE78" s="98"/>
      <c r="IF78" s="98"/>
      <c r="IG78" s="98"/>
      <c r="IH78" s="98"/>
      <c r="II78" s="98"/>
      <c r="IJ78" s="98"/>
      <c r="IK78" s="98"/>
      <c r="IL78" s="98"/>
      <c r="IM78" s="98"/>
      <c r="IN78" s="98"/>
      <c r="IO78" s="98"/>
      <c r="IP78" s="98"/>
      <c r="IQ78" s="98"/>
      <c r="IR78" s="98"/>
      <c r="IS78" s="98"/>
      <c r="IT78" s="98"/>
    </row>
    <row r="79" spans="1:254" ht="12" customHeight="1">
      <c r="A79" s="98"/>
      <c r="B79" s="98"/>
      <c r="C79" s="98"/>
      <c r="D79" s="195"/>
      <c r="E79" s="98"/>
      <c r="F79" s="98"/>
      <c r="G79" s="98"/>
      <c r="H79" s="195"/>
      <c r="I79" s="98"/>
      <c r="J79" s="98"/>
      <c r="K79" s="98"/>
      <c r="L79" s="195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  <c r="CX79" s="98"/>
      <c r="CY79" s="98"/>
      <c r="CZ79" s="98"/>
      <c r="DA79" s="98"/>
      <c r="DB79" s="98"/>
      <c r="DC79" s="98"/>
      <c r="DD79" s="98"/>
      <c r="DE79" s="98"/>
      <c r="DF79" s="98"/>
      <c r="DG79" s="98"/>
      <c r="DH79" s="98"/>
      <c r="DI79" s="98"/>
      <c r="DJ79" s="98"/>
      <c r="DK79" s="98"/>
      <c r="DL79" s="98"/>
      <c r="DM79" s="98"/>
      <c r="DN79" s="98"/>
      <c r="DO79" s="98"/>
      <c r="DP79" s="98"/>
      <c r="DQ79" s="98"/>
      <c r="DR79" s="98"/>
      <c r="DS79" s="98"/>
      <c r="DT79" s="98"/>
      <c r="DU79" s="98"/>
      <c r="DV79" s="98"/>
      <c r="DW79" s="98"/>
      <c r="DX79" s="98"/>
      <c r="DY79" s="98"/>
      <c r="DZ79" s="98"/>
      <c r="EA79" s="98"/>
      <c r="EB79" s="98"/>
      <c r="EC79" s="98"/>
      <c r="ED79" s="98"/>
      <c r="EE79" s="98"/>
      <c r="EF79" s="98"/>
      <c r="EG79" s="98"/>
      <c r="EH79" s="98"/>
      <c r="EI79" s="98"/>
      <c r="EJ79" s="98"/>
      <c r="EK79" s="98"/>
      <c r="EL79" s="98"/>
      <c r="EM79" s="98"/>
      <c r="EN79" s="98"/>
      <c r="EO79" s="98"/>
      <c r="EP79" s="98"/>
      <c r="EQ79" s="98"/>
      <c r="ER79" s="98"/>
      <c r="ES79" s="98"/>
      <c r="ET79" s="98"/>
      <c r="EU79" s="98"/>
      <c r="EV79" s="98"/>
      <c r="EW79" s="98"/>
      <c r="EX79" s="98"/>
      <c r="EY79" s="98"/>
      <c r="EZ79" s="98"/>
      <c r="FA79" s="98"/>
      <c r="FB79" s="98"/>
      <c r="FC79" s="98"/>
      <c r="FD79" s="98"/>
      <c r="FE79" s="98"/>
      <c r="FF79" s="98"/>
      <c r="FG79" s="98"/>
      <c r="FH79" s="98"/>
      <c r="FI79" s="98"/>
      <c r="FJ79" s="98"/>
      <c r="FK79" s="98"/>
      <c r="FL79" s="98"/>
      <c r="FM79" s="98"/>
      <c r="FN79" s="98"/>
      <c r="FO79" s="98"/>
      <c r="FP79" s="98"/>
      <c r="FQ79" s="98"/>
      <c r="FR79" s="98"/>
      <c r="FS79" s="98"/>
      <c r="FT79" s="98"/>
      <c r="FU79" s="98"/>
      <c r="FV79" s="98"/>
      <c r="FW79" s="98"/>
      <c r="FX79" s="98"/>
      <c r="FY79" s="98"/>
      <c r="FZ79" s="98"/>
      <c r="GA79" s="98"/>
      <c r="GB79" s="98"/>
      <c r="GC79" s="98"/>
      <c r="GD79" s="98"/>
      <c r="GE79" s="98"/>
      <c r="GF79" s="98"/>
      <c r="GG79" s="98"/>
      <c r="GH79" s="98"/>
      <c r="GI79" s="98"/>
      <c r="GJ79" s="98"/>
      <c r="GK79" s="98"/>
      <c r="GL79" s="98"/>
      <c r="GM79" s="98"/>
      <c r="GN79" s="98"/>
      <c r="GO79" s="98"/>
      <c r="GP79" s="98"/>
      <c r="GQ79" s="98"/>
      <c r="GR79" s="98"/>
      <c r="GS79" s="98"/>
      <c r="GT79" s="98"/>
      <c r="GU79" s="98"/>
      <c r="GV79" s="98"/>
      <c r="GW79" s="98"/>
      <c r="GX79" s="98"/>
      <c r="GY79" s="98"/>
      <c r="GZ79" s="98"/>
      <c r="HA79" s="98"/>
      <c r="HB79" s="98"/>
      <c r="HC79" s="98"/>
      <c r="HD79" s="98"/>
      <c r="HE79" s="98"/>
      <c r="HF79" s="98"/>
      <c r="HG79" s="98"/>
      <c r="HH79" s="98"/>
      <c r="HI79" s="98"/>
      <c r="HJ79" s="98"/>
      <c r="HK79" s="98"/>
      <c r="HL79" s="98"/>
      <c r="HM79" s="98"/>
      <c r="HN79" s="98"/>
      <c r="HO79" s="98"/>
      <c r="HP79" s="98"/>
      <c r="HQ79" s="98"/>
      <c r="HR79" s="98"/>
      <c r="HS79" s="98"/>
      <c r="HT79" s="98"/>
      <c r="HU79" s="98"/>
      <c r="HV79" s="98"/>
      <c r="HW79" s="98"/>
      <c r="HX79" s="98"/>
      <c r="HY79" s="98"/>
      <c r="HZ79" s="98"/>
      <c r="IA79" s="98"/>
      <c r="IB79" s="98"/>
      <c r="IC79" s="98"/>
      <c r="ID79" s="98"/>
      <c r="IE79" s="98"/>
      <c r="IF79" s="98"/>
      <c r="IG79" s="98"/>
      <c r="IH79" s="98"/>
      <c r="II79" s="98"/>
      <c r="IJ79" s="98"/>
      <c r="IK79" s="98"/>
      <c r="IL79" s="98"/>
      <c r="IM79" s="98"/>
      <c r="IN79" s="98"/>
      <c r="IO79" s="98"/>
      <c r="IP79" s="98"/>
      <c r="IQ79" s="98"/>
      <c r="IR79" s="98"/>
      <c r="IS79" s="98"/>
      <c r="IT79" s="98"/>
    </row>
    <row r="80" spans="1:254" ht="12" customHeight="1">
      <c r="A80" s="98"/>
      <c r="B80" s="98"/>
      <c r="C80" s="98"/>
      <c r="D80" s="195"/>
      <c r="E80" s="98"/>
      <c r="F80" s="98"/>
      <c r="G80" s="98"/>
      <c r="H80" s="195"/>
      <c r="I80" s="98"/>
      <c r="J80" s="98"/>
      <c r="K80" s="98"/>
      <c r="L80" s="195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/>
      <c r="CI80" s="98"/>
      <c r="CJ80" s="98"/>
      <c r="CK80" s="98"/>
      <c r="CL80" s="98"/>
      <c r="CM80" s="98"/>
      <c r="CN80" s="98"/>
      <c r="CO80" s="98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  <c r="DA80" s="98"/>
      <c r="DB80" s="98"/>
      <c r="DC80" s="98"/>
      <c r="DD80" s="98"/>
      <c r="DE80" s="98"/>
      <c r="DF80" s="98"/>
      <c r="DG80" s="98"/>
      <c r="DH80" s="98"/>
      <c r="DI80" s="98"/>
      <c r="DJ80" s="98"/>
      <c r="DK80" s="98"/>
      <c r="DL80" s="98"/>
      <c r="DM80" s="98"/>
      <c r="DN80" s="98"/>
      <c r="DO80" s="98"/>
      <c r="DP80" s="98"/>
      <c r="DQ80" s="98"/>
      <c r="DR80" s="98"/>
      <c r="DS80" s="98"/>
      <c r="DT80" s="98"/>
      <c r="DU80" s="98"/>
      <c r="DV80" s="98"/>
      <c r="DW80" s="98"/>
      <c r="DX80" s="98"/>
      <c r="DY80" s="98"/>
      <c r="DZ80" s="98"/>
      <c r="EA80" s="98"/>
      <c r="EB80" s="98"/>
      <c r="EC80" s="98"/>
      <c r="ED80" s="98"/>
      <c r="EE80" s="98"/>
      <c r="EF80" s="98"/>
      <c r="EG80" s="98"/>
      <c r="EH80" s="98"/>
      <c r="EI80" s="98"/>
      <c r="EJ80" s="98"/>
      <c r="EK80" s="98"/>
      <c r="EL80" s="98"/>
      <c r="EM80" s="98"/>
      <c r="EN80" s="98"/>
      <c r="EO80" s="98"/>
      <c r="EP80" s="98"/>
      <c r="EQ80" s="98"/>
      <c r="ER80" s="98"/>
      <c r="ES80" s="98"/>
      <c r="ET80" s="98"/>
      <c r="EU80" s="98"/>
      <c r="EV80" s="98"/>
      <c r="EW80" s="98"/>
      <c r="EX80" s="98"/>
      <c r="EY80" s="98"/>
      <c r="EZ80" s="98"/>
      <c r="FA80" s="98"/>
      <c r="FB80" s="98"/>
      <c r="FC80" s="98"/>
      <c r="FD80" s="98"/>
      <c r="FE80" s="98"/>
      <c r="FF80" s="98"/>
      <c r="FG80" s="98"/>
      <c r="FH80" s="98"/>
      <c r="FI80" s="98"/>
      <c r="FJ80" s="98"/>
      <c r="FK80" s="98"/>
      <c r="FL80" s="98"/>
      <c r="FM80" s="98"/>
      <c r="FN80" s="98"/>
      <c r="FO80" s="98"/>
      <c r="FP80" s="98"/>
      <c r="FQ80" s="98"/>
      <c r="FR80" s="98"/>
      <c r="FS80" s="98"/>
      <c r="FT80" s="98"/>
      <c r="FU80" s="98"/>
      <c r="FV80" s="98"/>
      <c r="FW80" s="98"/>
      <c r="FX80" s="98"/>
      <c r="FY80" s="98"/>
      <c r="FZ80" s="98"/>
      <c r="GA80" s="98"/>
      <c r="GB80" s="98"/>
      <c r="GC80" s="98"/>
      <c r="GD80" s="98"/>
      <c r="GE80" s="98"/>
      <c r="GF80" s="98"/>
      <c r="GG80" s="98"/>
      <c r="GH80" s="98"/>
      <c r="GI80" s="98"/>
      <c r="GJ80" s="98"/>
      <c r="GK80" s="98"/>
      <c r="GL80" s="98"/>
      <c r="GM80" s="98"/>
      <c r="GN80" s="98"/>
      <c r="GO80" s="98"/>
      <c r="GP80" s="98"/>
      <c r="GQ80" s="98"/>
      <c r="GR80" s="98"/>
      <c r="GS80" s="98"/>
      <c r="GT80" s="98"/>
      <c r="GU80" s="98"/>
      <c r="GV80" s="98"/>
      <c r="GW80" s="98"/>
      <c r="GX80" s="98"/>
      <c r="GY80" s="98"/>
      <c r="GZ80" s="98"/>
      <c r="HA80" s="98"/>
      <c r="HB80" s="98"/>
      <c r="HC80" s="98"/>
      <c r="HD80" s="98"/>
      <c r="HE80" s="98"/>
      <c r="HF80" s="98"/>
      <c r="HG80" s="98"/>
      <c r="HH80" s="98"/>
      <c r="HI80" s="98"/>
      <c r="HJ80" s="98"/>
      <c r="HK80" s="98"/>
      <c r="HL80" s="98"/>
      <c r="HM80" s="98"/>
      <c r="HN80" s="98"/>
      <c r="HO80" s="98"/>
      <c r="HP80" s="98"/>
      <c r="HQ80" s="98"/>
      <c r="HR80" s="98"/>
      <c r="HS80" s="98"/>
      <c r="HT80" s="98"/>
      <c r="HU80" s="98"/>
      <c r="HV80" s="98"/>
      <c r="HW80" s="98"/>
      <c r="HX80" s="98"/>
      <c r="HY80" s="98"/>
      <c r="HZ80" s="98"/>
      <c r="IA80" s="98"/>
      <c r="IB80" s="98"/>
      <c r="IC80" s="98"/>
      <c r="ID80" s="98"/>
      <c r="IE80" s="98"/>
      <c r="IF80" s="98"/>
      <c r="IG80" s="98"/>
      <c r="IH80" s="98"/>
      <c r="II80" s="98"/>
      <c r="IJ80" s="98"/>
      <c r="IK80" s="98"/>
      <c r="IL80" s="98"/>
      <c r="IM80" s="98"/>
      <c r="IN80" s="98"/>
      <c r="IO80" s="98"/>
      <c r="IP80" s="98"/>
      <c r="IQ80" s="98"/>
      <c r="IR80" s="98"/>
      <c r="IS80" s="98"/>
      <c r="IT80" s="98"/>
    </row>
    <row r="81" spans="1:254" ht="12" customHeight="1">
      <c r="A81" s="98"/>
      <c r="B81" s="98"/>
      <c r="C81" s="98"/>
      <c r="D81" s="195"/>
      <c r="E81" s="98"/>
      <c r="F81" s="98"/>
      <c r="G81" s="98"/>
      <c r="H81" s="195"/>
      <c r="I81" s="98"/>
      <c r="J81" s="98"/>
      <c r="K81" s="98"/>
      <c r="L81" s="195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98"/>
      <c r="CV81" s="98"/>
      <c r="CW81" s="98"/>
      <c r="CX81" s="98"/>
      <c r="CY81" s="98"/>
      <c r="CZ81" s="98"/>
      <c r="DA81" s="98"/>
      <c r="DB81" s="98"/>
      <c r="DC81" s="98"/>
      <c r="DD81" s="98"/>
      <c r="DE81" s="98"/>
      <c r="DF81" s="98"/>
      <c r="DG81" s="98"/>
      <c r="DH81" s="98"/>
      <c r="DI81" s="98"/>
      <c r="DJ81" s="98"/>
      <c r="DK81" s="98"/>
      <c r="DL81" s="98"/>
      <c r="DM81" s="98"/>
      <c r="DN81" s="98"/>
      <c r="DO81" s="98"/>
      <c r="DP81" s="98"/>
      <c r="DQ81" s="98"/>
      <c r="DR81" s="98"/>
      <c r="DS81" s="98"/>
      <c r="DT81" s="98"/>
      <c r="DU81" s="98"/>
      <c r="DV81" s="98"/>
      <c r="DW81" s="98"/>
      <c r="DX81" s="98"/>
      <c r="DY81" s="98"/>
      <c r="DZ81" s="98"/>
      <c r="EA81" s="98"/>
      <c r="EB81" s="98"/>
      <c r="EC81" s="98"/>
      <c r="ED81" s="98"/>
      <c r="EE81" s="98"/>
      <c r="EF81" s="98"/>
      <c r="EG81" s="98"/>
      <c r="EH81" s="98"/>
      <c r="EI81" s="98"/>
      <c r="EJ81" s="98"/>
      <c r="EK81" s="98"/>
      <c r="EL81" s="98"/>
      <c r="EM81" s="98"/>
      <c r="EN81" s="98"/>
      <c r="EO81" s="98"/>
      <c r="EP81" s="98"/>
      <c r="EQ81" s="98"/>
      <c r="ER81" s="98"/>
      <c r="ES81" s="98"/>
      <c r="ET81" s="98"/>
      <c r="EU81" s="98"/>
      <c r="EV81" s="98"/>
      <c r="EW81" s="98"/>
      <c r="EX81" s="98"/>
      <c r="EY81" s="98"/>
      <c r="EZ81" s="98"/>
      <c r="FA81" s="98"/>
      <c r="FB81" s="98"/>
      <c r="FC81" s="98"/>
      <c r="FD81" s="98"/>
      <c r="FE81" s="98"/>
      <c r="FF81" s="98"/>
      <c r="FG81" s="98"/>
      <c r="FH81" s="98"/>
      <c r="FI81" s="98"/>
      <c r="FJ81" s="98"/>
      <c r="FK81" s="98"/>
      <c r="FL81" s="98"/>
      <c r="FM81" s="98"/>
      <c r="FN81" s="98"/>
      <c r="FO81" s="98"/>
      <c r="FP81" s="98"/>
      <c r="FQ81" s="98"/>
      <c r="FR81" s="98"/>
      <c r="FS81" s="98"/>
      <c r="FT81" s="98"/>
      <c r="FU81" s="98"/>
      <c r="FV81" s="98"/>
      <c r="FW81" s="98"/>
      <c r="FX81" s="98"/>
      <c r="FY81" s="98"/>
      <c r="FZ81" s="98"/>
      <c r="GA81" s="98"/>
      <c r="GB81" s="98"/>
      <c r="GC81" s="98"/>
      <c r="GD81" s="98"/>
      <c r="GE81" s="98"/>
      <c r="GF81" s="98"/>
      <c r="GG81" s="98"/>
      <c r="GH81" s="98"/>
      <c r="GI81" s="98"/>
      <c r="GJ81" s="98"/>
      <c r="GK81" s="98"/>
      <c r="GL81" s="98"/>
      <c r="GM81" s="98"/>
      <c r="GN81" s="98"/>
      <c r="GO81" s="98"/>
      <c r="GP81" s="98"/>
      <c r="GQ81" s="98"/>
      <c r="GR81" s="98"/>
      <c r="GS81" s="98"/>
      <c r="GT81" s="98"/>
      <c r="GU81" s="98"/>
      <c r="GV81" s="98"/>
      <c r="GW81" s="98"/>
      <c r="GX81" s="98"/>
      <c r="GY81" s="98"/>
      <c r="GZ81" s="98"/>
      <c r="HA81" s="98"/>
      <c r="HB81" s="98"/>
      <c r="HC81" s="98"/>
      <c r="HD81" s="98"/>
      <c r="HE81" s="98"/>
      <c r="HF81" s="98"/>
      <c r="HG81" s="98"/>
      <c r="HH81" s="98"/>
      <c r="HI81" s="98"/>
      <c r="HJ81" s="98"/>
      <c r="HK81" s="98"/>
      <c r="HL81" s="98"/>
      <c r="HM81" s="98"/>
      <c r="HN81" s="98"/>
      <c r="HO81" s="98"/>
      <c r="HP81" s="98"/>
      <c r="HQ81" s="98"/>
      <c r="HR81" s="98"/>
      <c r="HS81" s="98"/>
      <c r="HT81" s="98"/>
      <c r="HU81" s="98"/>
      <c r="HV81" s="98"/>
      <c r="HW81" s="98"/>
      <c r="HX81" s="98"/>
      <c r="HY81" s="98"/>
      <c r="HZ81" s="98"/>
      <c r="IA81" s="98"/>
      <c r="IB81" s="98"/>
      <c r="IC81" s="98"/>
      <c r="ID81" s="98"/>
      <c r="IE81" s="98"/>
      <c r="IF81" s="98"/>
      <c r="IG81" s="98"/>
      <c r="IH81" s="98"/>
      <c r="II81" s="98"/>
      <c r="IJ81" s="98"/>
      <c r="IK81" s="98"/>
      <c r="IL81" s="98"/>
      <c r="IM81" s="98"/>
      <c r="IN81" s="98"/>
      <c r="IO81" s="98"/>
      <c r="IP81" s="98"/>
      <c r="IQ81" s="98"/>
      <c r="IR81" s="98"/>
      <c r="IS81" s="98"/>
      <c r="IT81" s="98"/>
    </row>
    <row r="82" spans="1:254" ht="12" customHeight="1">
      <c r="A82" s="98"/>
      <c r="B82" s="98"/>
      <c r="C82" s="98"/>
      <c r="D82" s="195"/>
      <c r="E82" s="98"/>
      <c r="F82" s="98"/>
      <c r="G82" s="98"/>
      <c r="H82" s="195"/>
      <c r="I82" s="98"/>
      <c r="J82" s="98"/>
      <c r="K82" s="98"/>
      <c r="L82" s="195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8"/>
      <c r="CM82" s="98"/>
      <c r="CN82" s="98"/>
      <c r="CO82" s="98"/>
      <c r="CP82" s="98"/>
      <c r="CQ82" s="98"/>
      <c r="CR82" s="98"/>
      <c r="CS82" s="98"/>
      <c r="CT82" s="98"/>
      <c r="CU82" s="98"/>
      <c r="CV82" s="98"/>
      <c r="CW82" s="98"/>
      <c r="CX82" s="98"/>
      <c r="CY82" s="98"/>
      <c r="CZ82" s="98"/>
      <c r="DA82" s="98"/>
      <c r="DB82" s="98"/>
      <c r="DC82" s="98"/>
      <c r="DD82" s="98"/>
      <c r="DE82" s="98"/>
      <c r="DF82" s="98"/>
      <c r="DG82" s="98"/>
      <c r="DH82" s="98"/>
      <c r="DI82" s="98"/>
      <c r="DJ82" s="98"/>
      <c r="DK82" s="98"/>
      <c r="DL82" s="98"/>
      <c r="DM82" s="98"/>
      <c r="DN82" s="98"/>
      <c r="DO82" s="98"/>
      <c r="DP82" s="98"/>
      <c r="DQ82" s="98"/>
      <c r="DR82" s="98"/>
      <c r="DS82" s="98"/>
      <c r="DT82" s="98"/>
      <c r="DU82" s="98"/>
      <c r="DV82" s="98"/>
      <c r="DW82" s="98"/>
      <c r="DX82" s="98"/>
      <c r="DY82" s="98"/>
      <c r="DZ82" s="98"/>
      <c r="EA82" s="98"/>
      <c r="EB82" s="98"/>
      <c r="EC82" s="98"/>
      <c r="ED82" s="98"/>
      <c r="EE82" s="98"/>
      <c r="EF82" s="98"/>
      <c r="EG82" s="98"/>
      <c r="EH82" s="98"/>
      <c r="EI82" s="98"/>
      <c r="EJ82" s="98"/>
      <c r="EK82" s="98"/>
      <c r="EL82" s="98"/>
      <c r="EM82" s="98"/>
      <c r="EN82" s="98"/>
      <c r="EO82" s="98"/>
      <c r="EP82" s="98"/>
      <c r="EQ82" s="98"/>
      <c r="ER82" s="98"/>
      <c r="ES82" s="98"/>
      <c r="ET82" s="98"/>
      <c r="EU82" s="98"/>
      <c r="EV82" s="98"/>
      <c r="EW82" s="98"/>
      <c r="EX82" s="98"/>
      <c r="EY82" s="98"/>
      <c r="EZ82" s="98"/>
      <c r="FA82" s="98"/>
      <c r="FB82" s="98"/>
      <c r="FC82" s="98"/>
      <c r="FD82" s="98"/>
      <c r="FE82" s="98"/>
      <c r="FF82" s="98"/>
      <c r="FG82" s="98"/>
      <c r="FH82" s="98"/>
      <c r="FI82" s="98"/>
      <c r="FJ82" s="98"/>
      <c r="FK82" s="98"/>
      <c r="FL82" s="98"/>
      <c r="FM82" s="98"/>
      <c r="FN82" s="98"/>
      <c r="FO82" s="98"/>
      <c r="FP82" s="98"/>
      <c r="FQ82" s="98"/>
      <c r="FR82" s="98"/>
      <c r="FS82" s="98"/>
      <c r="FT82" s="98"/>
      <c r="FU82" s="98"/>
      <c r="FV82" s="98"/>
      <c r="FW82" s="98"/>
      <c r="FX82" s="98"/>
      <c r="FY82" s="98"/>
      <c r="FZ82" s="98"/>
      <c r="GA82" s="98"/>
      <c r="GB82" s="98"/>
      <c r="GC82" s="98"/>
      <c r="GD82" s="98"/>
      <c r="GE82" s="98"/>
      <c r="GF82" s="98"/>
      <c r="GG82" s="98"/>
      <c r="GH82" s="98"/>
      <c r="GI82" s="98"/>
      <c r="GJ82" s="98"/>
      <c r="GK82" s="98"/>
      <c r="GL82" s="98"/>
      <c r="GM82" s="98"/>
      <c r="GN82" s="98"/>
      <c r="GO82" s="98"/>
      <c r="GP82" s="98"/>
      <c r="GQ82" s="98"/>
      <c r="GR82" s="98"/>
      <c r="GS82" s="98"/>
      <c r="GT82" s="98"/>
      <c r="GU82" s="98"/>
      <c r="GV82" s="98"/>
      <c r="GW82" s="98"/>
      <c r="GX82" s="98"/>
      <c r="GY82" s="98"/>
      <c r="GZ82" s="98"/>
      <c r="HA82" s="98"/>
      <c r="HB82" s="98"/>
      <c r="HC82" s="98"/>
      <c r="HD82" s="98"/>
      <c r="HE82" s="98"/>
      <c r="HF82" s="98"/>
      <c r="HG82" s="98"/>
      <c r="HH82" s="98"/>
      <c r="HI82" s="98"/>
      <c r="HJ82" s="98"/>
      <c r="HK82" s="98"/>
      <c r="HL82" s="98"/>
      <c r="HM82" s="98"/>
      <c r="HN82" s="98"/>
      <c r="HO82" s="98"/>
      <c r="HP82" s="98"/>
      <c r="HQ82" s="98"/>
      <c r="HR82" s="98"/>
      <c r="HS82" s="98"/>
      <c r="HT82" s="98"/>
      <c r="HU82" s="98"/>
      <c r="HV82" s="98"/>
      <c r="HW82" s="98"/>
      <c r="HX82" s="98"/>
      <c r="HY82" s="98"/>
      <c r="HZ82" s="98"/>
      <c r="IA82" s="98"/>
      <c r="IB82" s="98"/>
      <c r="IC82" s="98"/>
      <c r="ID82" s="98"/>
      <c r="IE82" s="98"/>
      <c r="IF82" s="98"/>
      <c r="IG82" s="98"/>
      <c r="IH82" s="98"/>
      <c r="II82" s="98"/>
      <c r="IJ82" s="98"/>
      <c r="IK82" s="98"/>
      <c r="IL82" s="98"/>
      <c r="IM82" s="98"/>
      <c r="IN82" s="98"/>
      <c r="IO82" s="98"/>
      <c r="IP82" s="98"/>
      <c r="IQ82" s="98"/>
      <c r="IR82" s="98"/>
      <c r="IS82" s="98"/>
      <c r="IT82" s="98"/>
    </row>
    <row r="83" spans="1:254" ht="12" customHeight="1">
      <c r="A83" s="98"/>
      <c r="B83" s="98"/>
      <c r="C83" s="98"/>
      <c r="D83" s="195"/>
      <c r="E83" s="98"/>
      <c r="F83" s="98"/>
      <c r="G83" s="98"/>
      <c r="H83" s="195"/>
      <c r="I83" s="98"/>
      <c r="J83" s="98"/>
      <c r="K83" s="98"/>
      <c r="L83" s="195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8"/>
      <c r="CN83" s="98"/>
      <c r="CO83" s="98"/>
      <c r="CP83" s="98"/>
      <c r="CQ83" s="98"/>
      <c r="CR83" s="98"/>
      <c r="CS83" s="98"/>
      <c r="CT83" s="98"/>
      <c r="CU83" s="98"/>
      <c r="CV83" s="98"/>
      <c r="CW83" s="98"/>
      <c r="CX83" s="98"/>
      <c r="CY83" s="98"/>
      <c r="CZ83" s="98"/>
      <c r="DA83" s="98"/>
      <c r="DB83" s="98"/>
      <c r="DC83" s="98"/>
      <c r="DD83" s="98"/>
      <c r="DE83" s="98"/>
      <c r="DF83" s="98"/>
      <c r="DG83" s="98"/>
      <c r="DH83" s="98"/>
      <c r="DI83" s="98"/>
      <c r="DJ83" s="98"/>
      <c r="DK83" s="98"/>
      <c r="DL83" s="98"/>
      <c r="DM83" s="98"/>
      <c r="DN83" s="98"/>
      <c r="DO83" s="98"/>
      <c r="DP83" s="98"/>
      <c r="DQ83" s="98"/>
      <c r="DR83" s="98"/>
      <c r="DS83" s="98"/>
      <c r="DT83" s="98"/>
      <c r="DU83" s="98"/>
      <c r="DV83" s="98"/>
      <c r="DW83" s="98"/>
      <c r="DX83" s="98"/>
      <c r="DY83" s="98"/>
      <c r="DZ83" s="98"/>
      <c r="EA83" s="98"/>
      <c r="EB83" s="98"/>
      <c r="EC83" s="98"/>
      <c r="ED83" s="98"/>
      <c r="EE83" s="98"/>
      <c r="EF83" s="98"/>
      <c r="EG83" s="98"/>
      <c r="EH83" s="98"/>
      <c r="EI83" s="98"/>
      <c r="EJ83" s="98"/>
      <c r="EK83" s="98"/>
      <c r="EL83" s="98"/>
      <c r="EM83" s="98"/>
      <c r="EN83" s="98"/>
      <c r="EO83" s="98"/>
      <c r="EP83" s="98"/>
      <c r="EQ83" s="98"/>
      <c r="ER83" s="98"/>
      <c r="ES83" s="98"/>
      <c r="ET83" s="98"/>
      <c r="EU83" s="98"/>
      <c r="EV83" s="98"/>
      <c r="EW83" s="98"/>
      <c r="EX83" s="98"/>
      <c r="EY83" s="98"/>
      <c r="EZ83" s="98"/>
      <c r="FA83" s="98"/>
      <c r="FB83" s="98"/>
      <c r="FC83" s="98"/>
      <c r="FD83" s="98"/>
      <c r="FE83" s="98"/>
      <c r="FF83" s="98"/>
      <c r="FG83" s="98"/>
      <c r="FH83" s="98"/>
      <c r="FI83" s="98"/>
      <c r="FJ83" s="98"/>
      <c r="FK83" s="98"/>
      <c r="FL83" s="98"/>
      <c r="FM83" s="98"/>
      <c r="FN83" s="98"/>
      <c r="FO83" s="98"/>
      <c r="FP83" s="98"/>
      <c r="FQ83" s="98"/>
      <c r="FR83" s="98"/>
      <c r="FS83" s="98"/>
      <c r="FT83" s="98"/>
      <c r="FU83" s="98"/>
      <c r="FV83" s="98"/>
      <c r="FW83" s="98"/>
      <c r="FX83" s="98"/>
      <c r="FY83" s="98"/>
      <c r="FZ83" s="98"/>
      <c r="GA83" s="98"/>
      <c r="GB83" s="98"/>
      <c r="GC83" s="98"/>
      <c r="GD83" s="98"/>
      <c r="GE83" s="98"/>
      <c r="GF83" s="98"/>
      <c r="GG83" s="98"/>
      <c r="GH83" s="98"/>
      <c r="GI83" s="98"/>
      <c r="GJ83" s="98"/>
      <c r="GK83" s="98"/>
      <c r="GL83" s="98"/>
      <c r="GM83" s="98"/>
      <c r="GN83" s="98"/>
      <c r="GO83" s="98"/>
      <c r="GP83" s="98"/>
      <c r="GQ83" s="98"/>
      <c r="GR83" s="98"/>
      <c r="GS83" s="98"/>
      <c r="GT83" s="98"/>
      <c r="GU83" s="98"/>
      <c r="GV83" s="98"/>
      <c r="GW83" s="98"/>
      <c r="GX83" s="98"/>
      <c r="GY83" s="98"/>
      <c r="GZ83" s="98"/>
      <c r="HA83" s="98"/>
      <c r="HB83" s="98"/>
      <c r="HC83" s="98"/>
      <c r="HD83" s="98"/>
      <c r="HE83" s="98"/>
      <c r="HF83" s="98"/>
      <c r="HG83" s="98"/>
      <c r="HH83" s="98"/>
      <c r="HI83" s="98"/>
      <c r="HJ83" s="98"/>
      <c r="HK83" s="98"/>
      <c r="HL83" s="98"/>
      <c r="HM83" s="98"/>
      <c r="HN83" s="98"/>
      <c r="HO83" s="98"/>
      <c r="HP83" s="98"/>
      <c r="HQ83" s="98"/>
      <c r="HR83" s="98"/>
      <c r="HS83" s="98"/>
      <c r="HT83" s="98"/>
      <c r="HU83" s="98"/>
      <c r="HV83" s="98"/>
      <c r="HW83" s="98"/>
      <c r="HX83" s="98"/>
      <c r="HY83" s="98"/>
      <c r="HZ83" s="98"/>
      <c r="IA83" s="98"/>
      <c r="IB83" s="98"/>
      <c r="IC83" s="98"/>
      <c r="ID83" s="98"/>
      <c r="IE83" s="98"/>
      <c r="IF83" s="98"/>
      <c r="IG83" s="98"/>
      <c r="IH83" s="98"/>
      <c r="II83" s="98"/>
      <c r="IJ83" s="98"/>
      <c r="IK83" s="98"/>
      <c r="IL83" s="98"/>
      <c r="IM83" s="98"/>
      <c r="IN83" s="98"/>
      <c r="IO83" s="98"/>
      <c r="IP83" s="98"/>
      <c r="IQ83" s="98"/>
      <c r="IR83" s="98"/>
      <c r="IS83" s="98"/>
      <c r="IT83" s="98"/>
    </row>
    <row r="84" spans="1:254" ht="12" customHeight="1">
      <c r="A84" s="98"/>
      <c r="B84" s="98"/>
      <c r="C84" s="98"/>
      <c r="D84" s="195"/>
      <c r="E84" s="98"/>
      <c r="F84" s="98"/>
      <c r="G84" s="98"/>
      <c r="H84" s="195"/>
      <c r="I84" s="98"/>
      <c r="J84" s="98"/>
      <c r="K84" s="98"/>
      <c r="L84" s="195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98"/>
      <c r="CI84" s="98"/>
      <c r="CJ84" s="98"/>
      <c r="CK84" s="98"/>
      <c r="CL84" s="98"/>
      <c r="CM84" s="98"/>
      <c r="CN84" s="98"/>
      <c r="CO84" s="98"/>
      <c r="CP84" s="98"/>
      <c r="CQ84" s="98"/>
      <c r="CR84" s="98"/>
      <c r="CS84" s="98"/>
      <c r="CT84" s="98"/>
      <c r="CU84" s="98"/>
      <c r="CV84" s="98"/>
      <c r="CW84" s="98"/>
      <c r="CX84" s="98"/>
      <c r="CY84" s="98"/>
      <c r="CZ84" s="98"/>
      <c r="DA84" s="98"/>
      <c r="DB84" s="98"/>
      <c r="DC84" s="98"/>
      <c r="DD84" s="98"/>
      <c r="DE84" s="98"/>
      <c r="DF84" s="98"/>
      <c r="DG84" s="98"/>
      <c r="DH84" s="98"/>
      <c r="DI84" s="98"/>
      <c r="DJ84" s="98"/>
      <c r="DK84" s="98"/>
      <c r="DL84" s="98"/>
      <c r="DM84" s="98"/>
      <c r="DN84" s="98"/>
      <c r="DO84" s="98"/>
      <c r="DP84" s="98"/>
      <c r="DQ84" s="98"/>
      <c r="DR84" s="98"/>
      <c r="DS84" s="98"/>
      <c r="DT84" s="98"/>
      <c r="DU84" s="98"/>
      <c r="DV84" s="98"/>
      <c r="DW84" s="98"/>
      <c r="DX84" s="98"/>
      <c r="DY84" s="98"/>
      <c r="DZ84" s="98"/>
      <c r="EA84" s="98"/>
      <c r="EB84" s="98"/>
      <c r="EC84" s="98"/>
      <c r="ED84" s="98"/>
      <c r="EE84" s="98"/>
      <c r="EF84" s="98"/>
      <c r="EG84" s="98"/>
      <c r="EH84" s="98"/>
      <c r="EI84" s="98"/>
      <c r="EJ84" s="98"/>
      <c r="EK84" s="98"/>
      <c r="EL84" s="98"/>
      <c r="EM84" s="98"/>
      <c r="EN84" s="98"/>
      <c r="EO84" s="98"/>
      <c r="EP84" s="98"/>
      <c r="EQ84" s="98"/>
      <c r="ER84" s="98"/>
      <c r="ES84" s="98"/>
      <c r="ET84" s="98"/>
      <c r="EU84" s="98"/>
      <c r="EV84" s="98"/>
      <c r="EW84" s="98"/>
      <c r="EX84" s="98"/>
      <c r="EY84" s="98"/>
      <c r="EZ84" s="98"/>
      <c r="FA84" s="98"/>
      <c r="FB84" s="98"/>
      <c r="FC84" s="98"/>
      <c r="FD84" s="98"/>
      <c r="FE84" s="98"/>
      <c r="FF84" s="98"/>
      <c r="FG84" s="98"/>
      <c r="FH84" s="98"/>
      <c r="FI84" s="98"/>
      <c r="FJ84" s="98"/>
      <c r="FK84" s="98"/>
      <c r="FL84" s="98"/>
      <c r="FM84" s="98"/>
      <c r="FN84" s="98"/>
      <c r="FO84" s="98"/>
      <c r="FP84" s="98"/>
      <c r="FQ84" s="98"/>
      <c r="FR84" s="98"/>
      <c r="FS84" s="98"/>
      <c r="FT84" s="98"/>
      <c r="FU84" s="98"/>
      <c r="FV84" s="98"/>
      <c r="FW84" s="98"/>
      <c r="FX84" s="98"/>
      <c r="FY84" s="98"/>
      <c r="FZ84" s="98"/>
      <c r="GA84" s="98"/>
      <c r="GB84" s="98"/>
      <c r="GC84" s="98"/>
      <c r="GD84" s="98"/>
      <c r="GE84" s="98"/>
      <c r="GF84" s="98"/>
      <c r="GG84" s="98"/>
      <c r="GH84" s="98"/>
      <c r="GI84" s="98"/>
      <c r="GJ84" s="98"/>
      <c r="GK84" s="98"/>
      <c r="GL84" s="98"/>
      <c r="GM84" s="98"/>
      <c r="GN84" s="98"/>
      <c r="GO84" s="98"/>
      <c r="GP84" s="98"/>
      <c r="GQ84" s="98"/>
      <c r="GR84" s="98"/>
      <c r="GS84" s="98"/>
      <c r="GT84" s="98"/>
      <c r="GU84" s="98"/>
      <c r="GV84" s="98"/>
      <c r="GW84" s="98"/>
      <c r="GX84" s="98"/>
      <c r="GY84" s="98"/>
      <c r="GZ84" s="98"/>
      <c r="HA84" s="98"/>
      <c r="HB84" s="98"/>
      <c r="HC84" s="98"/>
      <c r="HD84" s="98"/>
      <c r="HE84" s="98"/>
      <c r="HF84" s="98"/>
      <c r="HG84" s="98"/>
      <c r="HH84" s="98"/>
      <c r="HI84" s="98"/>
      <c r="HJ84" s="98"/>
      <c r="HK84" s="98"/>
      <c r="HL84" s="98"/>
      <c r="HM84" s="98"/>
      <c r="HN84" s="98"/>
      <c r="HO84" s="98"/>
      <c r="HP84" s="98"/>
      <c r="HQ84" s="98"/>
      <c r="HR84" s="98"/>
      <c r="HS84" s="98"/>
      <c r="HT84" s="98"/>
      <c r="HU84" s="98"/>
      <c r="HV84" s="98"/>
      <c r="HW84" s="98"/>
      <c r="HX84" s="98"/>
      <c r="HY84" s="98"/>
      <c r="HZ84" s="98"/>
      <c r="IA84" s="98"/>
      <c r="IB84" s="98"/>
      <c r="IC84" s="98"/>
      <c r="ID84" s="98"/>
      <c r="IE84" s="98"/>
      <c r="IF84" s="98"/>
      <c r="IG84" s="98"/>
      <c r="IH84" s="98"/>
      <c r="II84" s="98"/>
      <c r="IJ84" s="98"/>
      <c r="IK84" s="98"/>
      <c r="IL84" s="98"/>
      <c r="IM84" s="98"/>
      <c r="IN84" s="98"/>
      <c r="IO84" s="98"/>
      <c r="IP84" s="98"/>
      <c r="IQ84" s="98"/>
      <c r="IR84" s="98"/>
      <c r="IS84" s="98"/>
      <c r="IT84" s="98"/>
    </row>
    <row r="85" spans="1:254" ht="12" customHeight="1">
      <c r="A85" s="98"/>
      <c r="B85" s="98"/>
      <c r="C85" s="98"/>
      <c r="D85" s="195"/>
      <c r="E85" s="98"/>
      <c r="F85" s="98"/>
      <c r="G85" s="98"/>
      <c r="H85" s="195"/>
      <c r="I85" s="98"/>
      <c r="J85" s="98"/>
      <c r="K85" s="98"/>
      <c r="L85" s="195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  <c r="CG85" s="98"/>
      <c r="CH85" s="98"/>
      <c r="CI85" s="98"/>
      <c r="CJ85" s="98"/>
      <c r="CK85" s="98"/>
      <c r="CL85" s="98"/>
      <c r="CM85" s="98"/>
      <c r="CN85" s="98"/>
      <c r="CO85" s="98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  <c r="DA85" s="98"/>
      <c r="DB85" s="98"/>
      <c r="DC85" s="98"/>
      <c r="DD85" s="98"/>
      <c r="DE85" s="98"/>
      <c r="DF85" s="98"/>
      <c r="DG85" s="98"/>
      <c r="DH85" s="98"/>
      <c r="DI85" s="98"/>
      <c r="DJ85" s="98"/>
      <c r="DK85" s="98"/>
      <c r="DL85" s="98"/>
      <c r="DM85" s="98"/>
      <c r="DN85" s="98"/>
      <c r="DO85" s="98"/>
      <c r="DP85" s="98"/>
      <c r="DQ85" s="98"/>
      <c r="DR85" s="98"/>
      <c r="DS85" s="98"/>
      <c r="DT85" s="98"/>
      <c r="DU85" s="98"/>
      <c r="DV85" s="98"/>
      <c r="DW85" s="98"/>
      <c r="DX85" s="98"/>
      <c r="DY85" s="98"/>
      <c r="DZ85" s="98"/>
      <c r="EA85" s="98"/>
      <c r="EB85" s="98"/>
      <c r="EC85" s="98"/>
      <c r="ED85" s="98"/>
      <c r="EE85" s="98"/>
      <c r="EF85" s="98"/>
      <c r="EG85" s="98"/>
      <c r="EH85" s="98"/>
      <c r="EI85" s="98"/>
      <c r="EJ85" s="98"/>
      <c r="EK85" s="98"/>
      <c r="EL85" s="98"/>
      <c r="EM85" s="98"/>
      <c r="EN85" s="98"/>
      <c r="EO85" s="98"/>
      <c r="EP85" s="98"/>
      <c r="EQ85" s="98"/>
      <c r="ER85" s="98"/>
      <c r="ES85" s="98"/>
      <c r="ET85" s="98"/>
      <c r="EU85" s="98"/>
      <c r="EV85" s="98"/>
      <c r="EW85" s="98"/>
      <c r="EX85" s="98"/>
      <c r="EY85" s="98"/>
      <c r="EZ85" s="98"/>
      <c r="FA85" s="98"/>
      <c r="FB85" s="98"/>
      <c r="FC85" s="98"/>
      <c r="FD85" s="98"/>
      <c r="FE85" s="98"/>
      <c r="FF85" s="98"/>
      <c r="FG85" s="98"/>
      <c r="FH85" s="98"/>
      <c r="FI85" s="98"/>
      <c r="FJ85" s="98"/>
      <c r="FK85" s="98"/>
      <c r="FL85" s="98"/>
      <c r="FM85" s="98"/>
      <c r="FN85" s="98"/>
      <c r="FO85" s="98"/>
      <c r="FP85" s="98"/>
      <c r="FQ85" s="98"/>
      <c r="FR85" s="98"/>
      <c r="FS85" s="98"/>
      <c r="FT85" s="98"/>
      <c r="FU85" s="98"/>
      <c r="FV85" s="98"/>
      <c r="FW85" s="98"/>
      <c r="FX85" s="98"/>
      <c r="FY85" s="98"/>
      <c r="FZ85" s="98"/>
      <c r="GA85" s="98"/>
      <c r="GB85" s="98"/>
      <c r="GC85" s="98"/>
      <c r="GD85" s="98"/>
      <c r="GE85" s="98"/>
      <c r="GF85" s="98"/>
      <c r="GG85" s="98"/>
      <c r="GH85" s="98"/>
      <c r="GI85" s="98"/>
      <c r="GJ85" s="98"/>
      <c r="GK85" s="98"/>
      <c r="GL85" s="98"/>
      <c r="GM85" s="98"/>
      <c r="GN85" s="98"/>
      <c r="GO85" s="98"/>
      <c r="GP85" s="98"/>
      <c r="GQ85" s="98"/>
      <c r="GR85" s="98"/>
      <c r="GS85" s="98"/>
      <c r="GT85" s="98"/>
      <c r="GU85" s="98"/>
      <c r="GV85" s="98"/>
      <c r="GW85" s="98"/>
      <c r="GX85" s="98"/>
      <c r="GY85" s="98"/>
      <c r="GZ85" s="98"/>
      <c r="HA85" s="98"/>
      <c r="HB85" s="98"/>
      <c r="HC85" s="98"/>
      <c r="HD85" s="98"/>
      <c r="HE85" s="98"/>
      <c r="HF85" s="98"/>
      <c r="HG85" s="98"/>
      <c r="HH85" s="98"/>
      <c r="HI85" s="98"/>
      <c r="HJ85" s="98"/>
      <c r="HK85" s="98"/>
      <c r="HL85" s="98"/>
      <c r="HM85" s="98"/>
      <c r="HN85" s="98"/>
      <c r="HO85" s="98"/>
      <c r="HP85" s="98"/>
      <c r="HQ85" s="98"/>
      <c r="HR85" s="98"/>
      <c r="HS85" s="98"/>
      <c r="HT85" s="98"/>
      <c r="HU85" s="98"/>
      <c r="HV85" s="98"/>
      <c r="HW85" s="98"/>
      <c r="HX85" s="98"/>
      <c r="HY85" s="98"/>
      <c r="HZ85" s="98"/>
      <c r="IA85" s="98"/>
      <c r="IB85" s="98"/>
      <c r="IC85" s="98"/>
      <c r="ID85" s="98"/>
      <c r="IE85" s="98"/>
      <c r="IF85" s="98"/>
      <c r="IG85" s="98"/>
      <c r="IH85" s="98"/>
      <c r="II85" s="98"/>
      <c r="IJ85" s="98"/>
      <c r="IK85" s="98"/>
      <c r="IL85" s="98"/>
      <c r="IM85" s="98"/>
      <c r="IN85" s="98"/>
      <c r="IO85" s="98"/>
      <c r="IP85" s="98"/>
      <c r="IQ85" s="98"/>
      <c r="IR85" s="98"/>
      <c r="IS85" s="98"/>
      <c r="IT85" s="98"/>
    </row>
  </sheetData>
  <sortState xmlns:xlrd2="http://schemas.microsoft.com/office/spreadsheetml/2017/richdata2" ref="A8:L57">
    <sortCondition ref="L8:L57"/>
  </sortState>
  <mergeCells count="8">
    <mergeCell ref="B6:D6"/>
    <mergeCell ref="F6:H6"/>
    <mergeCell ref="J6:L6"/>
    <mergeCell ref="A2:L2"/>
    <mergeCell ref="A4:L4"/>
    <mergeCell ref="B5:D5"/>
    <mergeCell ref="F5:H5"/>
    <mergeCell ref="J5:L5"/>
  </mergeCells>
  <printOptions horizontalCentered="1"/>
  <pageMargins left="0.7" right="0.7" top="0.37" bottom="0.46" header="0.32" footer="0.36"/>
  <pageSetup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7" tint="0.39997558519241921"/>
  </sheetPr>
  <dimension ref="A1:L28"/>
  <sheetViews>
    <sheetView zoomScaleNormal="100" workbookViewId="0"/>
  </sheetViews>
  <sheetFormatPr defaultColWidth="8.85546875" defaultRowHeight="12.75"/>
  <cols>
    <col min="1" max="11" width="8.85546875" style="3"/>
    <col min="12" max="12" width="3.28515625" style="3" customWidth="1"/>
    <col min="13" max="16384" width="8.85546875" style="3"/>
  </cols>
  <sheetData>
    <row r="1" spans="1:12" ht="18.75">
      <c r="A1" s="36" t="s">
        <v>174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.75">
      <c r="A2" s="302" t="s">
        <v>488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2" ht="18.75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2" ht="15">
      <c r="A4" s="303" t="str">
        <f>"Washington Average 1977 - "&amp;'Table 1'!F6</f>
        <v>Washington Average 1977 - 2021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</row>
    <row r="28" spans="1:1">
      <c r="A28" s="27" t="s">
        <v>298</v>
      </c>
    </row>
  </sheetData>
  <mergeCells count="3">
    <mergeCell ref="A2:L2"/>
    <mergeCell ref="A3:L3"/>
    <mergeCell ref="A4:L4"/>
  </mergeCells>
  <printOptions horizontalCentered="1"/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DDEBF7"/>
  </sheetPr>
  <dimension ref="A1:J69"/>
  <sheetViews>
    <sheetView zoomScaleNormal="100" workbookViewId="0"/>
  </sheetViews>
  <sheetFormatPr defaultColWidth="9.140625" defaultRowHeight="12.75"/>
  <cols>
    <col min="1" max="1" width="4.5703125" style="3" customWidth="1"/>
    <col min="2" max="2" width="6.85546875" style="3" customWidth="1"/>
    <col min="3" max="3" width="7" style="3" customWidth="1"/>
    <col min="4" max="4" width="11.42578125" style="3" customWidth="1"/>
    <col min="5" max="5" width="11.85546875" style="3" customWidth="1"/>
    <col min="6" max="6" width="13" style="3" customWidth="1"/>
    <col min="7" max="7" width="11.42578125" style="3" customWidth="1"/>
    <col min="8" max="8" width="12" style="3" customWidth="1"/>
    <col min="9" max="16384" width="9.140625" style="3"/>
  </cols>
  <sheetData>
    <row r="1" spans="1:9" ht="18.75">
      <c r="A1" s="36" t="s">
        <v>166</v>
      </c>
      <c r="B1" s="36"/>
      <c r="C1" s="36"/>
      <c r="D1" s="36"/>
      <c r="E1" s="36"/>
      <c r="F1" s="36"/>
      <c r="G1" s="36"/>
      <c r="H1" s="36"/>
    </row>
    <row r="2" spans="1:9" s="50" customFormat="1" ht="18.75">
      <c r="A2" s="302" t="s">
        <v>489</v>
      </c>
      <c r="B2" s="302"/>
      <c r="C2" s="302"/>
      <c r="D2" s="302"/>
      <c r="E2" s="302"/>
      <c r="F2" s="302"/>
      <c r="G2" s="302"/>
      <c r="H2" s="302"/>
    </row>
    <row r="3" spans="1:9" s="50" customFormat="1" ht="18.75">
      <c r="A3" s="302"/>
      <c r="B3" s="302"/>
      <c r="C3" s="302"/>
      <c r="D3" s="302"/>
      <c r="E3" s="302"/>
      <c r="F3" s="302"/>
      <c r="G3" s="302"/>
      <c r="H3" s="302"/>
    </row>
    <row r="4" spans="1:9" s="50" customFormat="1" ht="18.75">
      <c r="A4" s="303" t="str">
        <f>"Selected States - Fiscal Year "&amp;'Table 1'!F6</f>
        <v>Selected States - Fiscal Year 2021</v>
      </c>
      <c r="B4" s="303"/>
      <c r="C4" s="303"/>
      <c r="D4" s="303"/>
      <c r="E4" s="303"/>
      <c r="F4" s="303"/>
      <c r="G4" s="303"/>
      <c r="H4" s="303"/>
    </row>
    <row r="5" spans="1:9" ht="15">
      <c r="A5" s="64"/>
      <c r="B5" s="64"/>
      <c r="C5" s="64"/>
      <c r="D5" s="64"/>
      <c r="E5" s="64"/>
      <c r="F5" s="64"/>
      <c r="G5" s="64"/>
      <c r="H5" s="64"/>
    </row>
    <row r="6" spans="1:9" ht="15">
      <c r="A6" s="65"/>
      <c r="B6" s="65"/>
      <c r="C6" s="65"/>
      <c r="D6" s="65" t="s">
        <v>75</v>
      </c>
      <c r="E6" s="65" t="s">
        <v>76</v>
      </c>
      <c r="F6" s="65"/>
      <c r="G6" s="65"/>
      <c r="H6" s="65"/>
    </row>
    <row r="7" spans="1:9" ht="15">
      <c r="A7" s="65" t="s">
        <v>2</v>
      </c>
      <c r="B7" s="65"/>
      <c r="C7" s="65"/>
      <c r="D7" s="65" t="s">
        <v>83</v>
      </c>
      <c r="E7" s="65" t="s">
        <v>84</v>
      </c>
      <c r="F7" s="65" t="s">
        <v>85</v>
      </c>
      <c r="G7" s="65" t="s">
        <v>241</v>
      </c>
      <c r="H7" s="65" t="s">
        <v>242</v>
      </c>
    </row>
    <row r="8" spans="1:9" ht="12.95" customHeight="1">
      <c r="A8" s="67"/>
      <c r="B8" s="67"/>
      <c r="C8" s="67"/>
      <c r="D8" s="67"/>
      <c r="E8" s="67"/>
      <c r="F8" s="67"/>
      <c r="G8" s="67"/>
      <c r="H8" s="67"/>
    </row>
    <row r="9" spans="1:9" ht="15">
      <c r="A9" s="212" t="s">
        <v>35</v>
      </c>
      <c r="B9" s="212"/>
      <c r="C9" s="212"/>
      <c r="D9" s="213">
        <v>0.47371292942488752</v>
      </c>
      <c r="E9" s="213">
        <v>0.1305233875272209</v>
      </c>
      <c r="F9" s="213">
        <v>0.28525127850429771</v>
      </c>
      <c r="G9" s="214" t="s">
        <v>87</v>
      </c>
      <c r="H9" s="213">
        <f>G55</f>
        <v>0.1100000000000001</v>
      </c>
      <c r="I9" s="205"/>
    </row>
    <row r="10" spans="1:9" ht="15">
      <c r="A10" s="94" t="s">
        <v>23</v>
      </c>
      <c r="B10" s="94"/>
      <c r="C10" s="94"/>
      <c r="D10" s="216" t="s">
        <v>87</v>
      </c>
      <c r="E10" s="217">
        <v>0.11279992676343317</v>
      </c>
      <c r="F10" s="217">
        <v>0.27953487534658855</v>
      </c>
      <c r="G10" s="217">
        <v>0.45706446495192288</v>
      </c>
      <c r="H10" s="217">
        <f>F55</f>
        <v>0.14999999999999991</v>
      </c>
      <c r="I10" s="205"/>
    </row>
    <row r="11" spans="1:9" ht="15">
      <c r="A11" s="2" t="s">
        <v>44</v>
      </c>
      <c r="B11" s="2"/>
      <c r="C11" s="2"/>
      <c r="D11" s="215">
        <v>0.29006977165785097</v>
      </c>
      <c r="E11" s="215">
        <v>8.2953626359169905E-2</v>
      </c>
      <c r="F11" s="215">
        <v>0.24163275259423458</v>
      </c>
      <c r="G11" s="215">
        <v>0.32194269707806117</v>
      </c>
      <c r="H11" s="215">
        <f>E55</f>
        <v>7.0000000000000062E-2</v>
      </c>
      <c r="I11" s="205"/>
    </row>
    <row r="12" spans="1:9" ht="15">
      <c r="A12" s="94" t="s">
        <v>14</v>
      </c>
      <c r="B12" s="94"/>
      <c r="C12" s="94"/>
      <c r="D12" s="216">
        <v>0.16519805083514072</v>
      </c>
      <c r="E12" s="217">
        <v>6.8255073240307745E-2</v>
      </c>
      <c r="F12" s="217">
        <v>0.22749541311571897</v>
      </c>
      <c r="G12" s="217">
        <v>0.47791010834356656</v>
      </c>
      <c r="H12" s="217">
        <f>D55</f>
        <v>5.0000000000000044E-2</v>
      </c>
      <c r="I12" s="205"/>
    </row>
    <row r="13" spans="1:9" ht="15">
      <c r="A13" s="2"/>
      <c r="B13" s="2"/>
      <c r="C13" s="2"/>
      <c r="D13" s="215"/>
      <c r="E13" s="215"/>
      <c r="F13" s="215"/>
      <c r="G13" s="215"/>
      <c r="H13" s="215"/>
      <c r="I13" s="205"/>
    </row>
    <row r="14" spans="1:9" ht="15">
      <c r="A14" s="94" t="s">
        <v>53</v>
      </c>
      <c r="B14" s="94"/>
      <c r="C14" s="94"/>
      <c r="D14" s="216">
        <v>0.23353422213386721</v>
      </c>
      <c r="E14" s="217">
        <v>0.1197067862470845</v>
      </c>
      <c r="F14" s="217">
        <v>0.30891080842924357</v>
      </c>
      <c r="G14" s="217">
        <v>0.23973115846240217</v>
      </c>
      <c r="H14" s="217">
        <f>C55</f>
        <v>0.10000000000000009</v>
      </c>
      <c r="I14" s="205"/>
    </row>
    <row r="15" spans="1:9">
      <c r="A15" s="20"/>
      <c r="B15" s="20"/>
      <c r="C15" s="20"/>
      <c r="D15" s="206"/>
      <c r="E15" s="206"/>
      <c r="F15" s="206"/>
      <c r="G15" s="206"/>
      <c r="H15" s="206"/>
    </row>
    <row r="17" spans="2:10">
      <c r="B17" s="3" t="s">
        <v>302</v>
      </c>
    </row>
    <row r="18" spans="2:10">
      <c r="B18" s="3" t="s">
        <v>303</v>
      </c>
    </row>
    <row r="19" spans="2:10">
      <c r="B19" s="3" t="s">
        <v>304</v>
      </c>
    </row>
    <row r="20" spans="2:10">
      <c r="B20" s="3" t="s">
        <v>305</v>
      </c>
    </row>
    <row r="22" spans="2:10" ht="18.75">
      <c r="B22" s="29"/>
    </row>
    <row r="23" spans="2:10" ht="18.75">
      <c r="B23" s="29"/>
      <c r="C23" s="29"/>
      <c r="D23" s="29"/>
      <c r="E23" s="29"/>
      <c r="F23" s="29"/>
      <c r="G23" s="29"/>
      <c r="H23" s="29"/>
      <c r="I23" s="29"/>
      <c r="J23" s="29"/>
    </row>
    <row r="24" spans="2:10" ht="18.75">
      <c r="D24" s="29"/>
      <c r="E24" s="29"/>
      <c r="F24" s="29"/>
      <c r="G24" s="29"/>
      <c r="H24" s="29"/>
      <c r="I24" s="29"/>
      <c r="J24" s="29"/>
    </row>
    <row r="25" spans="2:10" ht="15.75">
      <c r="B25" s="13"/>
    </row>
    <row r="40" spans="1:1">
      <c r="A40" s="27" t="s">
        <v>296</v>
      </c>
    </row>
    <row r="50" spans="2:7">
      <c r="C50" s="3" t="s">
        <v>53</v>
      </c>
      <c r="D50" s="3" t="s">
        <v>14</v>
      </c>
      <c r="E50" s="3" t="s">
        <v>44</v>
      </c>
      <c r="F50" s="3" t="s">
        <v>23</v>
      </c>
      <c r="G50" s="3" t="s">
        <v>35</v>
      </c>
    </row>
    <row r="51" spans="2:7">
      <c r="B51" s="55" t="s">
        <v>88</v>
      </c>
      <c r="C51" s="205">
        <f>ROUND(D14,2)</f>
        <v>0.23</v>
      </c>
      <c r="D51" s="205">
        <f>ROUND(D12,2)</f>
        <v>0.17</v>
      </c>
      <c r="E51" s="205">
        <f>ROUND(D11,2)</f>
        <v>0.28999999999999998</v>
      </c>
      <c r="F51" s="205">
        <v>0</v>
      </c>
      <c r="G51" s="205">
        <f>ROUND(D9,2)</f>
        <v>0.47</v>
      </c>
    </row>
    <row r="52" spans="2:7">
      <c r="B52" s="55" t="s">
        <v>89</v>
      </c>
      <c r="C52" s="205">
        <f>ROUND(E14,2)</f>
        <v>0.12</v>
      </c>
      <c r="D52" s="205">
        <f>ROUND(E12,2)</f>
        <v>7.0000000000000007E-2</v>
      </c>
      <c r="E52" s="205">
        <f>ROUND(E11,2)</f>
        <v>0.08</v>
      </c>
      <c r="F52" s="205">
        <f>ROUND(E10,2)</f>
        <v>0.11</v>
      </c>
      <c r="G52" s="205">
        <f>ROUND(E9,2)</f>
        <v>0.13</v>
      </c>
    </row>
    <row r="53" spans="2:7">
      <c r="B53" s="55" t="s">
        <v>85</v>
      </c>
      <c r="C53" s="205">
        <f>ROUND(F14,2)</f>
        <v>0.31</v>
      </c>
      <c r="D53" s="205">
        <f>ROUND(F12,2)</f>
        <v>0.23</v>
      </c>
      <c r="E53" s="205">
        <f>ROUND(F11,2)</f>
        <v>0.24</v>
      </c>
      <c r="F53" s="205">
        <f>ROUND(F10,2)</f>
        <v>0.28000000000000003</v>
      </c>
      <c r="G53" s="205">
        <f>ROUND(F9,2)</f>
        <v>0.28999999999999998</v>
      </c>
    </row>
    <row r="54" spans="2:7">
      <c r="B54" s="55" t="s">
        <v>86</v>
      </c>
      <c r="C54" s="205">
        <f>ROUND(G14,2)</f>
        <v>0.24</v>
      </c>
      <c r="D54" s="205">
        <f>ROUND(G12,2)</f>
        <v>0.48</v>
      </c>
      <c r="E54" s="205">
        <f>ROUND(G11,2)</f>
        <v>0.32</v>
      </c>
      <c r="F54" s="205">
        <f>ROUND(G10,2)</f>
        <v>0.46</v>
      </c>
      <c r="G54" s="205">
        <v>0</v>
      </c>
    </row>
    <row r="55" spans="2:7">
      <c r="B55" s="55" t="s">
        <v>90</v>
      </c>
      <c r="C55" s="205">
        <f>1-SUM(C51:C54)</f>
        <v>0.10000000000000009</v>
      </c>
      <c r="D55" s="205">
        <f t="shared" ref="D55:G55" si="0">1-SUM(D51:D54)</f>
        <v>5.0000000000000044E-2</v>
      </c>
      <c r="E55" s="205">
        <f t="shared" si="0"/>
        <v>7.0000000000000062E-2</v>
      </c>
      <c r="F55" s="205">
        <f t="shared" si="0"/>
        <v>0.14999999999999991</v>
      </c>
      <c r="G55" s="205">
        <f t="shared" si="0"/>
        <v>0.1100000000000001</v>
      </c>
    </row>
    <row r="57" spans="2:7">
      <c r="C57" s="205">
        <f>SUM(C51:C55)</f>
        <v>1</v>
      </c>
      <c r="D57" s="205">
        <f>SUM(D51:D55)</f>
        <v>1</v>
      </c>
      <c r="E57" s="205">
        <f t="shared" ref="E57:G57" si="1">SUM(E51:E55)</f>
        <v>1</v>
      </c>
      <c r="F57" s="205">
        <f t="shared" si="1"/>
        <v>1</v>
      </c>
      <c r="G57" s="205">
        <f t="shared" si="1"/>
        <v>1</v>
      </c>
    </row>
    <row r="58" spans="2:7">
      <c r="C58" s="207"/>
    </row>
    <row r="59" spans="2:7">
      <c r="C59" s="207"/>
    </row>
    <row r="60" spans="2:7">
      <c r="C60" s="208"/>
    </row>
    <row r="61" spans="2:7">
      <c r="C61" s="207"/>
    </row>
    <row r="62" spans="2:7">
      <c r="C62" s="208"/>
    </row>
    <row r="63" spans="2:7">
      <c r="C63" s="208"/>
    </row>
    <row r="64" spans="2:7">
      <c r="C64" s="207"/>
    </row>
    <row r="65" spans="3:3">
      <c r="C65" s="209"/>
    </row>
    <row r="66" spans="3:3">
      <c r="C66" s="210"/>
    </row>
    <row r="67" spans="3:3">
      <c r="C67" s="211"/>
    </row>
    <row r="68" spans="3:3">
      <c r="C68" s="211"/>
    </row>
    <row r="69" spans="3:3">
      <c r="C69" s="207"/>
    </row>
  </sheetData>
  <mergeCells count="3">
    <mergeCell ref="A2:H2"/>
    <mergeCell ref="A3:H3"/>
    <mergeCell ref="A4:H4"/>
  </mergeCells>
  <printOptions horizontalCentered="1"/>
  <pageMargins left="0.75" right="0.75" top="0.75" bottom="0.75" header="0.5" footer="0.5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DDEBF7"/>
  </sheetPr>
  <dimension ref="A1:H148"/>
  <sheetViews>
    <sheetView zoomScaleNormal="100" zoomScaleSheetLayoutView="90" workbookViewId="0"/>
  </sheetViews>
  <sheetFormatPr defaultColWidth="9.140625" defaultRowHeight="11.85" customHeight="1"/>
  <cols>
    <col min="1" max="1" width="18.28515625" style="27" customWidth="1"/>
    <col min="2" max="2" width="20" style="27" bestFit="1" customWidth="1"/>
    <col min="3" max="3" width="21.42578125" style="27" bestFit="1" customWidth="1"/>
    <col min="4" max="4" width="15.5703125" style="98" bestFit="1" customWidth="1"/>
    <col min="5" max="16384" width="9.140625" style="98"/>
  </cols>
  <sheetData>
    <row r="1" spans="1:8" ht="18.75">
      <c r="A1" s="36" t="s">
        <v>167</v>
      </c>
      <c r="B1" s="36"/>
      <c r="C1" s="36"/>
      <c r="D1" s="36"/>
    </row>
    <row r="2" spans="1:8" s="50" customFormat="1" ht="18.75">
      <c r="A2" s="302" t="s">
        <v>490</v>
      </c>
      <c r="B2" s="302"/>
      <c r="C2" s="302"/>
      <c r="D2" s="302"/>
    </row>
    <row r="3" spans="1:8" ht="11.25">
      <c r="A3" s="222"/>
      <c r="B3" s="222"/>
      <c r="C3" s="222"/>
      <c r="D3" s="222"/>
    </row>
    <row r="4" spans="1:8" ht="15">
      <c r="A4" s="51" t="str">
        <f>"As of January 1, "&amp;(('Table 1'!F6)+2)</f>
        <v>As of January 1, 2023</v>
      </c>
      <c r="B4" s="222"/>
      <c r="C4" s="222"/>
      <c r="D4" s="222"/>
    </row>
    <row r="5" spans="1:8" ht="41.45" customHeight="1">
      <c r="A5" s="223" t="s">
        <v>2</v>
      </c>
      <c r="B5" s="224" t="s">
        <v>426</v>
      </c>
      <c r="C5" s="224" t="s">
        <v>306</v>
      </c>
      <c r="D5" s="224" t="s">
        <v>91</v>
      </c>
    </row>
    <row r="6" spans="1:8" ht="15">
      <c r="A6" s="228" t="s">
        <v>243</v>
      </c>
      <c r="B6" s="229">
        <v>4</v>
      </c>
      <c r="C6" s="230">
        <v>6.5</v>
      </c>
      <c r="D6" s="231">
        <v>5</v>
      </c>
      <c r="F6" s="218"/>
      <c r="H6" s="219"/>
    </row>
    <row r="7" spans="1:8" ht="15">
      <c r="A7" s="226" t="s">
        <v>5</v>
      </c>
      <c r="B7" s="225" t="s">
        <v>95</v>
      </c>
      <c r="C7" s="227" t="s">
        <v>92</v>
      </c>
      <c r="D7" s="225" t="s">
        <v>95</v>
      </c>
      <c r="F7" s="218"/>
      <c r="H7" s="219"/>
    </row>
    <row r="8" spans="1:8" ht="15">
      <c r="A8" s="228" t="s">
        <v>41</v>
      </c>
      <c r="B8" s="229">
        <v>5.6</v>
      </c>
      <c r="C8" s="230" t="s">
        <v>215</v>
      </c>
      <c r="D8" s="231">
        <v>2.5</v>
      </c>
      <c r="F8" s="218"/>
      <c r="H8" s="219"/>
    </row>
    <row r="9" spans="1:8" ht="15">
      <c r="A9" s="226" t="s">
        <v>244</v>
      </c>
      <c r="B9" s="225">
        <v>6.5</v>
      </c>
      <c r="C9" s="227" t="s">
        <v>430</v>
      </c>
      <c r="D9" s="225">
        <v>4.9000000000000004</v>
      </c>
      <c r="F9" s="218"/>
      <c r="H9" s="219"/>
    </row>
    <row r="10" spans="1:8" ht="15">
      <c r="A10" s="228" t="s">
        <v>14</v>
      </c>
      <c r="B10" s="229" t="s">
        <v>417</v>
      </c>
      <c r="C10" s="230" t="s">
        <v>216</v>
      </c>
      <c r="D10" s="231">
        <v>13.3</v>
      </c>
      <c r="F10" s="218"/>
      <c r="H10" s="219"/>
    </row>
    <row r="11" spans="1:8" ht="15">
      <c r="A11" s="226" t="s">
        <v>40</v>
      </c>
      <c r="B11" s="225">
        <v>2.9</v>
      </c>
      <c r="C11" s="227">
        <v>4.4000000000000004</v>
      </c>
      <c r="D11" s="225">
        <v>4.4000000000000004</v>
      </c>
      <c r="F11" s="218"/>
      <c r="H11" s="219"/>
    </row>
    <row r="12" spans="1:8" ht="15">
      <c r="A12" s="228" t="s">
        <v>16</v>
      </c>
      <c r="B12" s="229">
        <v>6.35</v>
      </c>
      <c r="C12" s="230" t="s">
        <v>217</v>
      </c>
      <c r="D12" s="231">
        <v>6.99</v>
      </c>
      <c r="F12" s="218"/>
      <c r="H12" s="219"/>
    </row>
    <row r="13" spans="1:8" ht="15">
      <c r="A13" s="226" t="s">
        <v>245</v>
      </c>
      <c r="B13" s="225" t="s">
        <v>95</v>
      </c>
      <c r="C13" s="227" t="s">
        <v>307</v>
      </c>
      <c r="D13" s="225">
        <v>6.6000000000000005</v>
      </c>
      <c r="F13" s="218"/>
      <c r="H13" s="219"/>
    </row>
    <row r="14" spans="1:8" ht="15">
      <c r="A14" s="228" t="s">
        <v>51</v>
      </c>
      <c r="B14" s="229">
        <v>6</v>
      </c>
      <c r="C14" s="230">
        <v>5.5</v>
      </c>
      <c r="D14" s="231" t="s">
        <v>95</v>
      </c>
      <c r="F14" s="218"/>
      <c r="H14" s="219"/>
    </row>
    <row r="15" spans="1:8" ht="15">
      <c r="A15" s="226" t="s">
        <v>43</v>
      </c>
      <c r="B15" s="225">
        <v>4</v>
      </c>
      <c r="C15" s="227">
        <v>5.75</v>
      </c>
      <c r="D15" s="225">
        <v>5.75</v>
      </c>
      <c r="F15" s="218"/>
      <c r="H15" s="219"/>
    </row>
    <row r="16" spans="1:8" ht="15">
      <c r="A16" s="228" t="s">
        <v>246</v>
      </c>
      <c r="B16" s="229">
        <v>4</v>
      </c>
      <c r="C16" s="230" t="s">
        <v>269</v>
      </c>
      <c r="D16" s="231">
        <v>7.25</v>
      </c>
      <c r="F16" s="218"/>
      <c r="H16" s="219"/>
    </row>
    <row r="17" spans="1:8" ht="15">
      <c r="A17" s="226" t="s">
        <v>44</v>
      </c>
      <c r="B17" s="225">
        <v>6</v>
      </c>
      <c r="C17" s="227" t="s">
        <v>427</v>
      </c>
      <c r="D17" s="225">
        <v>5.8</v>
      </c>
      <c r="F17" s="218"/>
      <c r="H17" s="219"/>
    </row>
    <row r="18" spans="1:8" ht="15">
      <c r="A18" s="228" t="s">
        <v>10</v>
      </c>
      <c r="B18" s="229" t="s">
        <v>421</v>
      </c>
      <c r="C18" s="230" t="s">
        <v>267</v>
      </c>
      <c r="D18" s="231">
        <v>4.95</v>
      </c>
      <c r="F18" s="218"/>
      <c r="H18" s="219"/>
    </row>
    <row r="19" spans="1:8" ht="15">
      <c r="A19" s="226" t="s">
        <v>247</v>
      </c>
      <c r="B19" s="225">
        <v>7.0000000000000009</v>
      </c>
      <c r="C19" s="227">
        <v>4.9000000000000004</v>
      </c>
      <c r="D19" s="225">
        <v>3.2300000000000004</v>
      </c>
      <c r="F19" s="218"/>
      <c r="H19" s="219"/>
    </row>
    <row r="20" spans="1:8" ht="15">
      <c r="A20" s="228" t="s">
        <v>248</v>
      </c>
      <c r="B20" s="229">
        <v>6</v>
      </c>
      <c r="C20" s="230" t="s">
        <v>432</v>
      </c>
      <c r="D20" s="231">
        <v>6</v>
      </c>
      <c r="F20" s="218"/>
      <c r="H20" s="219"/>
    </row>
    <row r="21" spans="1:8" ht="15">
      <c r="A21" s="226" t="s">
        <v>38</v>
      </c>
      <c r="B21" s="225">
        <v>6.5</v>
      </c>
      <c r="C21" s="227" t="s">
        <v>433</v>
      </c>
      <c r="D21" s="225">
        <v>5.7</v>
      </c>
      <c r="F21" s="218"/>
      <c r="H21" s="219"/>
    </row>
    <row r="22" spans="1:8" ht="15">
      <c r="A22" s="228" t="s">
        <v>249</v>
      </c>
      <c r="B22" s="229">
        <v>6</v>
      </c>
      <c r="C22" s="230">
        <v>5</v>
      </c>
      <c r="D22" s="231">
        <v>4.5</v>
      </c>
      <c r="F22" s="218"/>
      <c r="H22" s="219"/>
    </row>
    <row r="23" spans="1:8" ht="15">
      <c r="A23" s="226" t="s">
        <v>33</v>
      </c>
      <c r="B23" s="225">
        <v>4.45</v>
      </c>
      <c r="C23" s="227" t="s">
        <v>270</v>
      </c>
      <c r="D23" s="225">
        <v>4.25</v>
      </c>
      <c r="F23" s="218"/>
      <c r="H23" s="219"/>
    </row>
    <row r="24" spans="1:8" ht="15">
      <c r="A24" s="228" t="s">
        <v>8</v>
      </c>
      <c r="B24" s="229">
        <v>5.5</v>
      </c>
      <c r="C24" s="230" t="s">
        <v>308</v>
      </c>
      <c r="D24" s="231">
        <v>7.1499999999999995</v>
      </c>
      <c r="F24" s="218"/>
      <c r="H24" s="219"/>
    </row>
    <row r="25" spans="1:8" ht="15">
      <c r="A25" s="226" t="s">
        <v>250</v>
      </c>
      <c r="B25" s="225">
        <v>6</v>
      </c>
      <c r="C25" s="227">
        <v>8.25</v>
      </c>
      <c r="D25" s="225">
        <v>5.75</v>
      </c>
      <c r="F25" s="218"/>
      <c r="H25" s="219"/>
    </row>
    <row r="26" spans="1:8" ht="15">
      <c r="A26" s="228" t="s">
        <v>21</v>
      </c>
      <c r="B26" s="229">
        <v>6.25</v>
      </c>
      <c r="C26" s="230" t="s">
        <v>309</v>
      </c>
      <c r="D26" s="231">
        <v>9</v>
      </c>
      <c r="F26" s="218"/>
      <c r="H26" s="219"/>
    </row>
    <row r="27" spans="1:8" ht="15">
      <c r="A27" s="226" t="s">
        <v>251</v>
      </c>
      <c r="B27" s="225">
        <v>6</v>
      </c>
      <c r="C27" s="227" t="s">
        <v>434</v>
      </c>
      <c r="D27" s="225">
        <v>4.25</v>
      </c>
      <c r="F27" s="218"/>
      <c r="H27" s="219"/>
    </row>
    <row r="28" spans="1:8" ht="15">
      <c r="A28" s="228" t="s">
        <v>9</v>
      </c>
      <c r="B28" s="229">
        <v>6.8750000000000009</v>
      </c>
      <c r="C28" s="230" t="s">
        <v>310</v>
      </c>
      <c r="D28" s="231">
        <v>9.85</v>
      </c>
      <c r="F28" s="218"/>
      <c r="H28" s="219"/>
    </row>
    <row r="29" spans="1:8" ht="15">
      <c r="A29" s="226" t="s">
        <v>22</v>
      </c>
      <c r="B29" s="225">
        <v>7.0000000000000009</v>
      </c>
      <c r="C29" s="227" t="s">
        <v>271</v>
      </c>
      <c r="D29" s="225">
        <v>5</v>
      </c>
      <c r="F29" s="218"/>
      <c r="H29" s="219"/>
    </row>
    <row r="30" spans="1:8" ht="15">
      <c r="A30" s="228" t="s">
        <v>252</v>
      </c>
      <c r="B30" s="229">
        <v>4.2249999999999996</v>
      </c>
      <c r="C30" s="230" t="s">
        <v>435</v>
      </c>
      <c r="D30" s="231">
        <v>4.95</v>
      </c>
      <c r="F30" s="218"/>
      <c r="H30" s="219"/>
    </row>
    <row r="31" spans="1:8" ht="15">
      <c r="A31" s="226" t="s">
        <v>253</v>
      </c>
      <c r="B31" s="225" t="s">
        <v>95</v>
      </c>
      <c r="C31" s="227" t="s">
        <v>311</v>
      </c>
      <c r="D31" s="225">
        <v>6.75</v>
      </c>
      <c r="F31" s="218"/>
      <c r="H31" s="219"/>
    </row>
    <row r="32" spans="1:8" ht="15">
      <c r="A32" s="228" t="s">
        <v>19</v>
      </c>
      <c r="B32" s="229">
        <v>5.5</v>
      </c>
      <c r="C32" s="230" t="s">
        <v>436</v>
      </c>
      <c r="D32" s="231">
        <v>6.64</v>
      </c>
      <c r="F32" s="218"/>
      <c r="H32" s="219"/>
    </row>
    <row r="33" spans="1:8" ht="15">
      <c r="A33" s="226" t="s">
        <v>30</v>
      </c>
      <c r="B33" s="225">
        <v>6.8499999999999988</v>
      </c>
      <c r="C33" s="227" t="s">
        <v>95</v>
      </c>
      <c r="D33" s="225" t="s">
        <v>95</v>
      </c>
      <c r="F33" s="218"/>
      <c r="H33" s="219"/>
    </row>
    <row r="34" spans="1:8" ht="15">
      <c r="A34" s="228" t="s">
        <v>48</v>
      </c>
      <c r="B34" s="229" t="s">
        <v>95</v>
      </c>
      <c r="C34" s="230" t="s">
        <v>428</v>
      </c>
      <c r="D34" s="231" t="s">
        <v>95</v>
      </c>
      <c r="F34" s="218"/>
      <c r="H34" s="219"/>
    </row>
    <row r="35" spans="1:8" ht="15">
      <c r="A35" s="226" t="s">
        <v>254</v>
      </c>
      <c r="B35" s="225">
        <v>6.625</v>
      </c>
      <c r="C35" s="227" t="s">
        <v>312</v>
      </c>
      <c r="D35" s="225">
        <v>10.75</v>
      </c>
      <c r="F35" s="218"/>
      <c r="H35" s="219"/>
    </row>
    <row r="36" spans="1:8" ht="15">
      <c r="A36" s="228" t="s">
        <v>255</v>
      </c>
      <c r="B36" s="229" t="s">
        <v>422</v>
      </c>
      <c r="C36" s="230" t="s">
        <v>179</v>
      </c>
      <c r="D36" s="231">
        <v>5.8999999999999995</v>
      </c>
      <c r="F36" s="218"/>
      <c r="H36" s="219"/>
    </row>
    <row r="37" spans="1:8" ht="15">
      <c r="A37" s="226" t="s">
        <v>256</v>
      </c>
      <c r="B37" s="225">
        <v>4</v>
      </c>
      <c r="C37" s="227" t="s">
        <v>313</v>
      </c>
      <c r="D37" s="225">
        <v>10.9</v>
      </c>
      <c r="F37" s="218"/>
      <c r="H37" s="219"/>
    </row>
    <row r="38" spans="1:8" ht="15">
      <c r="A38" s="228" t="s">
        <v>34</v>
      </c>
      <c r="B38" s="229">
        <v>4.75</v>
      </c>
      <c r="C38" s="230">
        <v>2.5</v>
      </c>
      <c r="D38" s="231">
        <v>4.75</v>
      </c>
      <c r="F38" s="218"/>
      <c r="H38" s="219"/>
    </row>
    <row r="39" spans="1:8" ht="15">
      <c r="A39" s="226" t="s">
        <v>257</v>
      </c>
      <c r="B39" s="225">
        <v>5</v>
      </c>
      <c r="C39" s="227" t="s">
        <v>431</v>
      </c>
      <c r="D39" s="225">
        <v>2.9000000000000004</v>
      </c>
      <c r="F39" s="218"/>
      <c r="H39" s="219"/>
    </row>
    <row r="40" spans="1:8" ht="15">
      <c r="A40" s="228" t="s">
        <v>258</v>
      </c>
      <c r="B40" s="229">
        <v>5.75</v>
      </c>
      <c r="C40" s="230" t="s">
        <v>314</v>
      </c>
      <c r="D40" s="231">
        <v>3.99</v>
      </c>
      <c r="F40" s="218"/>
      <c r="H40" s="219"/>
    </row>
    <row r="41" spans="1:8" ht="15">
      <c r="A41" s="226" t="s">
        <v>49</v>
      </c>
      <c r="B41" s="225">
        <v>4.5</v>
      </c>
      <c r="C41" s="227">
        <v>4</v>
      </c>
      <c r="D41" s="225">
        <v>4.75</v>
      </c>
      <c r="F41" s="218"/>
      <c r="H41" s="219"/>
    </row>
    <row r="42" spans="1:8" ht="15">
      <c r="A42" s="228" t="s">
        <v>259</v>
      </c>
      <c r="B42" s="229" t="s">
        <v>95</v>
      </c>
      <c r="C42" s="230" t="s">
        <v>315</v>
      </c>
      <c r="D42" s="231">
        <v>9.9</v>
      </c>
      <c r="F42" s="218"/>
      <c r="H42" s="219"/>
    </row>
    <row r="43" spans="1:8" ht="15">
      <c r="A43" s="226" t="s">
        <v>260</v>
      </c>
      <c r="B43" s="225">
        <v>6</v>
      </c>
      <c r="C43" s="227" t="s">
        <v>437</v>
      </c>
      <c r="D43" s="225">
        <v>3.0700000000000003</v>
      </c>
      <c r="F43" s="218"/>
      <c r="H43" s="219"/>
    </row>
    <row r="44" spans="1:8" ht="15">
      <c r="A44" s="228" t="s">
        <v>17</v>
      </c>
      <c r="B44" s="229">
        <v>7.0000000000000009</v>
      </c>
      <c r="C44" s="230" t="s">
        <v>268</v>
      </c>
      <c r="D44" s="231">
        <v>5.99</v>
      </c>
      <c r="F44" s="218"/>
      <c r="H44" s="219"/>
    </row>
    <row r="45" spans="1:8" ht="15">
      <c r="A45" s="226" t="s">
        <v>261</v>
      </c>
      <c r="B45" s="225">
        <v>6</v>
      </c>
      <c r="C45" s="227" t="s">
        <v>316</v>
      </c>
      <c r="D45" s="225">
        <v>6.4</v>
      </c>
      <c r="F45" s="218"/>
      <c r="H45" s="219"/>
    </row>
    <row r="46" spans="1:8" ht="15">
      <c r="A46" s="228" t="s">
        <v>50</v>
      </c>
      <c r="B46" s="229">
        <v>4.5</v>
      </c>
      <c r="C46" s="230" t="s">
        <v>317</v>
      </c>
      <c r="D46" s="231" t="s">
        <v>95</v>
      </c>
      <c r="F46" s="218"/>
      <c r="H46" s="219"/>
    </row>
    <row r="47" spans="1:8" ht="15">
      <c r="A47" s="226" t="s">
        <v>52</v>
      </c>
      <c r="B47" s="225">
        <v>7.0000000000000009</v>
      </c>
      <c r="C47" s="227">
        <v>6.5</v>
      </c>
      <c r="D47" s="225" t="s">
        <v>95</v>
      </c>
      <c r="F47" s="218"/>
      <c r="H47" s="219"/>
    </row>
    <row r="48" spans="1:8" ht="15">
      <c r="A48" s="228" t="s">
        <v>39</v>
      </c>
      <c r="B48" s="229">
        <v>6.25</v>
      </c>
      <c r="C48" s="230" t="s">
        <v>318</v>
      </c>
      <c r="D48" s="231" t="s">
        <v>95</v>
      </c>
      <c r="F48" s="218"/>
      <c r="H48" s="219"/>
    </row>
    <row r="49" spans="1:8" ht="15">
      <c r="A49" s="226" t="s">
        <v>31</v>
      </c>
      <c r="B49" s="225" t="s">
        <v>423</v>
      </c>
      <c r="C49" s="227" t="s">
        <v>429</v>
      </c>
      <c r="D49" s="225">
        <v>4.8499999999999996</v>
      </c>
      <c r="F49" s="218"/>
      <c r="H49" s="219"/>
    </row>
    <row r="50" spans="1:8" ht="15">
      <c r="A50" s="228" t="s">
        <v>7</v>
      </c>
      <c r="B50" s="229">
        <v>6</v>
      </c>
      <c r="C50" s="230" t="s">
        <v>438</v>
      </c>
      <c r="D50" s="231">
        <v>8.75</v>
      </c>
      <c r="F50" s="218"/>
      <c r="H50" s="219"/>
    </row>
    <row r="51" spans="1:8" ht="15">
      <c r="A51" s="226" t="s">
        <v>46</v>
      </c>
      <c r="B51" s="225" t="s">
        <v>424</v>
      </c>
      <c r="C51" s="227">
        <v>6</v>
      </c>
      <c r="D51" s="225">
        <v>5.75</v>
      </c>
      <c r="F51" s="218"/>
      <c r="H51" s="219"/>
    </row>
    <row r="52" spans="1:8" ht="15">
      <c r="A52" s="266" t="s">
        <v>35</v>
      </c>
      <c r="B52" s="267">
        <v>6.5</v>
      </c>
      <c r="C52" s="268" t="s">
        <v>95</v>
      </c>
      <c r="D52" s="269">
        <v>7.0000000000000009</v>
      </c>
      <c r="F52" s="218"/>
      <c r="H52" s="219"/>
    </row>
    <row r="53" spans="1:8" ht="15">
      <c r="A53" s="226" t="s">
        <v>13</v>
      </c>
      <c r="B53" s="225">
        <v>6</v>
      </c>
      <c r="C53" s="227">
        <v>6.5</v>
      </c>
      <c r="D53" s="225">
        <v>6.5</v>
      </c>
      <c r="F53" s="218"/>
      <c r="H53" s="219"/>
    </row>
    <row r="54" spans="1:8" ht="15">
      <c r="A54" s="228" t="s">
        <v>262</v>
      </c>
      <c r="B54" s="229">
        <v>5</v>
      </c>
      <c r="C54" s="230">
        <v>7.9</v>
      </c>
      <c r="D54" s="231">
        <v>7.6499999999999995</v>
      </c>
      <c r="F54" s="218"/>
      <c r="H54" s="219"/>
    </row>
    <row r="55" spans="1:8" ht="15">
      <c r="A55" s="226" t="s">
        <v>15</v>
      </c>
      <c r="B55" s="225">
        <v>4</v>
      </c>
      <c r="C55" s="227" t="s">
        <v>95</v>
      </c>
      <c r="D55" s="225" t="s">
        <v>95</v>
      </c>
      <c r="F55" s="218"/>
      <c r="H55" s="219"/>
    </row>
    <row r="56" spans="1:8" ht="15">
      <c r="A56" s="228" t="s">
        <v>96</v>
      </c>
      <c r="B56" s="229">
        <v>6</v>
      </c>
      <c r="C56" s="230" t="s">
        <v>218</v>
      </c>
      <c r="D56" s="231">
        <v>10.75</v>
      </c>
    </row>
    <row r="58" spans="1:8" ht="11.85" customHeight="1">
      <c r="A58" s="27" t="s">
        <v>319</v>
      </c>
    </row>
    <row r="59" spans="1:8" ht="11.85" customHeight="1">
      <c r="A59" s="220" t="s">
        <v>208</v>
      </c>
    </row>
    <row r="60" spans="1:8" ht="11.85" customHeight="1">
      <c r="A60" s="220"/>
    </row>
    <row r="61" spans="1:8" ht="11.85" customHeight="1">
      <c r="A61" s="27" t="s">
        <v>209</v>
      </c>
    </row>
    <row r="62" spans="1:8" ht="11.85" customHeight="1">
      <c r="A62" s="27" t="s">
        <v>320</v>
      </c>
    </row>
    <row r="63" spans="1:8" ht="11.85" customHeight="1">
      <c r="A63" s="27" t="s">
        <v>321</v>
      </c>
    </row>
    <row r="64" spans="1:8" ht="11.85" customHeight="1">
      <c r="A64" s="27" t="s">
        <v>416</v>
      </c>
    </row>
    <row r="65" spans="1:1" ht="11.85" customHeight="1">
      <c r="A65" s="27" t="s">
        <v>211</v>
      </c>
    </row>
    <row r="66" spans="1:1" ht="11.85" customHeight="1">
      <c r="A66" s="27" t="s">
        <v>213</v>
      </c>
    </row>
    <row r="67" spans="1:1" ht="11.45" customHeight="1">
      <c r="A67" s="27" t="s">
        <v>418</v>
      </c>
    </row>
    <row r="68" spans="1:1" ht="11.45" customHeight="1">
      <c r="A68" s="27" t="s">
        <v>419</v>
      </c>
    </row>
    <row r="69" spans="1:1" ht="11.85" customHeight="1">
      <c r="A69" s="27" t="s">
        <v>323</v>
      </c>
    </row>
    <row r="70" spans="1:1" ht="11.85" customHeight="1">
      <c r="A70" s="27" t="s">
        <v>420</v>
      </c>
    </row>
    <row r="71" spans="1:1" ht="11.85" customHeight="1">
      <c r="A71" s="27" t="s">
        <v>425</v>
      </c>
    </row>
    <row r="73" spans="1:1" ht="11.85" customHeight="1">
      <c r="A73" s="27" t="s">
        <v>214</v>
      </c>
    </row>
    <row r="74" spans="1:1" ht="11.85" customHeight="1">
      <c r="A74" s="27" t="s">
        <v>324</v>
      </c>
    </row>
    <row r="75" spans="1:1" ht="11.85" customHeight="1">
      <c r="A75" s="27" t="s">
        <v>325</v>
      </c>
    </row>
    <row r="76" spans="1:1" ht="11.85" customHeight="1">
      <c r="A76" s="27" t="s">
        <v>326</v>
      </c>
    </row>
    <row r="77" spans="1:1" ht="11.85" customHeight="1">
      <c r="A77" s="27" t="s">
        <v>327</v>
      </c>
    </row>
    <row r="78" spans="1:1" ht="11.85" customHeight="1">
      <c r="A78" s="27" t="s">
        <v>328</v>
      </c>
    </row>
    <row r="79" spans="1:1" ht="11.85" customHeight="1">
      <c r="A79" s="27" t="s">
        <v>329</v>
      </c>
    </row>
    <row r="80" spans="1:1" ht="11.85" customHeight="1">
      <c r="A80" s="27" t="s">
        <v>330</v>
      </c>
    </row>
    <row r="81" spans="1:1" ht="11.85" customHeight="1">
      <c r="A81" s="27" t="s">
        <v>331</v>
      </c>
    </row>
    <row r="82" spans="1:1" ht="11.85" customHeight="1">
      <c r="A82" s="27" t="s">
        <v>332</v>
      </c>
    </row>
    <row r="83" spans="1:1" ht="11.85" customHeight="1">
      <c r="A83" s="27" t="s">
        <v>333</v>
      </c>
    </row>
    <row r="84" spans="1:1" ht="11.85" customHeight="1">
      <c r="A84" s="27" t="s">
        <v>334</v>
      </c>
    </row>
    <row r="85" spans="1:1" ht="11.85" customHeight="1">
      <c r="A85" s="27" t="s">
        <v>335</v>
      </c>
    </row>
    <row r="86" spans="1:1" ht="11.85" customHeight="1">
      <c r="A86" s="27" t="s">
        <v>336</v>
      </c>
    </row>
    <row r="87" spans="1:1" ht="11.85" customHeight="1">
      <c r="A87" s="27" t="s">
        <v>337</v>
      </c>
    </row>
    <row r="88" spans="1:1" ht="11.85" customHeight="1">
      <c r="A88" s="27" t="s">
        <v>338</v>
      </c>
    </row>
    <row r="89" spans="1:1" ht="11.85" customHeight="1">
      <c r="A89" s="27" t="s">
        <v>339</v>
      </c>
    </row>
    <row r="90" spans="1:1" ht="11.85" customHeight="1">
      <c r="A90" s="27" t="s">
        <v>340</v>
      </c>
    </row>
    <row r="91" spans="1:1" ht="11.85" customHeight="1">
      <c r="A91" s="27" t="s">
        <v>341</v>
      </c>
    </row>
    <row r="92" spans="1:1" ht="11.85" customHeight="1">
      <c r="A92" s="27" t="s">
        <v>342</v>
      </c>
    </row>
    <row r="93" spans="1:1" ht="11.85" customHeight="1">
      <c r="A93" s="27" t="s">
        <v>343</v>
      </c>
    </row>
    <row r="94" spans="1:1" ht="11.85" customHeight="1">
      <c r="A94" s="27" t="s">
        <v>344</v>
      </c>
    </row>
    <row r="95" spans="1:1" ht="11.85" customHeight="1">
      <c r="A95" s="27" t="s">
        <v>345</v>
      </c>
    </row>
    <row r="96" spans="1:1" ht="11.85" customHeight="1">
      <c r="A96" s="27" t="s">
        <v>346</v>
      </c>
    </row>
    <row r="97" spans="1:1" ht="11.85" customHeight="1">
      <c r="A97" s="27" t="s">
        <v>347</v>
      </c>
    </row>
    <row r="98" spans="1:1" ht="11.85" customHeight="1">
      <c r="A98" s="27" t="s">
        <v>348</v>
      </c>
    </row>
    <row r="99" spans="1:1" ht="11.85" customHeight="1">
      <c r="A99" s="27" t="s">
        <v>349</v>
      </c>
    </row>
    <row r="100" spans="1:1" ht="11.85" customHeight="1">
      <c r="A100" s="27" t="s">
        <v>350</v>
      </c>
    </row>
    <row r="101" spans="1:1" ht="11.85" customHeight="1">
      <c r="A101" s="27" t="s">
        <v>351</v>
      </c>
    </row>
    <row r="102" spans="1:1" ht="11.85" customHeight="1">
      <c r="A102" s="27" t="s">
        <v>352</v>
      </c>
    </row>
    <row r="103" spans="1:1" ht="11.85" customHeight="1">
      <c r="A103" s="27" t="s">
        <v>353</v>
      </c>
    </row>
    <row r="104" spans="1:1" ht="11.85" customHeight="1">
      <c r="A104" s="27" t="s">
        <v>354</v>
      </c>
    </row>
    <row r="105" spans="1:1" ht="11.85" customHeight="1">
      <c r="A105" s="27" t="s">
        <v>439</v>
      </c>
    </row>
    <row r="106" spans="1:1" ht="11.85" customHeight="1">
      <c r="A106" s="27" t="s">
        <v>355</v>
      </c>
    </row>
    <row r="107" spans="1:1" ht="11.85" customHeight="1">
      <c r="A107" s="27" t="s">
        <v>356</v>
      </c>
    </row>
    <row r="108" spans="1:1" ht="11.85" customHeight="1">
      <c r="A108" s="27" t="s">
        <v>357</v>
      </c>
    </row>
    <row r="109" spans="1:1" ht="11.85" customHeight="1">
      <c r="A109" s="27" t="s">
        <v>358</v>
      </c>
    </row>
    <row r="110" spans="1:1" ht="11.85" customHeight="1">
      <c r="A110" s="27" t="s">
        <v>440</v>
      </c>
    </row>
    <row r="111" spans="1:1" ht="11.85" customHeight="1">
      <c r="A111" s="27" t="s">
        <v>359</v>
      </c>
    </row>
    <row r="112" spans="1:1" ht="11.85" customHeight="1">
      <c r="A112" s="27" t="s">
        <v>360</v>
      </c>
    </row>
    <row r="113" spans="1:1" ht="11.85" customHeight="1">
      <c r="A113" s="27" t="s">
        <v>361</v>
      </c>
    </row>
    <row r="114" spans="1:1" ht="11.85" customHeight="1">
      <c r="A114" s="27" t="s">
        <v>362</v>
      </c>
    </row>
    <row r="115" spans="1:1" ht="11.85" customHeight="1">
      <c r="A115" s="27" t="s">
        <v>363</v>
      </c>
    </row>
    <row r="116" spans="1:1" ht="11.85" customHeight="1">
      <c r="A116" s="27" t="s">
        <v>441</v>
      </c>
    </row>
    <row r="117" spans="1:1" ht="11.85" customHeight="1">
      <c r="A117" s="27" t="s">
        <v>364</v>
      </c>
    </row>
    <row r="118" spans="1:1" ht="11.85" customHeight="1">
      <c r="A118" s="27" t="s">
        <v>365</v>
      </c>
    </row>
    <row r="119" spans="1:1" ht="11.85" customHeight="1">
      <c r="A119" s="27" t="s">
        <v>366</v>
      </c>
    </row>
    <row r="120" spans="1:1" ht="11.85" customHeight="1">
      <c r="A120" s="27" t="s">
        <v>367</v>
      </c>
    </row>
    <row r="121" spans="1:1" ht="11.85" customHeight="1">
      <c r="A121" s="27" t="s">
        <v>368</v>
      </c>
    </row>
    <row r="122" spans="1:1" ht="11.85" customHeight="1">
      <c r="A122" s="27" t="s">
        <v>369</v>
      </c>
    </row>
    <row r="123" spans="1:1" ht="11.85" customHeight="1">
      <c r="A123" s="27" t="s">
        <v>370</v>
      </c>
    </row>
    <row r="124" spans="1:1" ht="11.85" customHeight="1">
      <c r="A124" s="27" t="s">
        <v>371</v>
      </c>
    </row>
    <row r="125" spans="1:1" ht="11.85" customHeight="1">
      <c r="A125" s="27" t="s">
        <v>372</v>
      </c>
    </row>
    <row r="126" spans="1:1" ht="11.85" customHeight="1">
      <c r="A126" s="27" t="s">
        <v>373</v>
      </c>
    </row>
    <row r="127" spans="1:1" ht="11.85" customHeight="1">
      <c r="A127" s="27" t="s">
        <v>374</v>
      </c>
    </row>
    <row r="128" spans="1:1" ht="11.85" customHeight="1">
      <c r="A128" s="27" t="s">
        <v>375</v>
      </c>
    </row>
    <row r="129" spans="1:1" ht="11.85" customHeight="1">
      <c r="A129" s="27" t="s">
        <v>376</v>
      </c>
    </row>
    <row r="130" spans="1:1" ht="11.85" customHeight="1">
      <c r="A130" s="27" t="s">
        <v>377</v>
      </c>
    </row>
    <row r="131" spans="1:1" ht="11.85" customHeight="1">
      <c r="A131" s="27" t="s">
        <v>378</v>
      </c>
    </row>
    <row r="132" spans="1:1" ht="11.85" customHeight="1">
      <c r="A132" s="27" t="s">
        <v>379</v>
      </c>
    </row>
    <row r="133" spans="1:1" ht="11.85" customHeight="1">
      <c r="A133" s="27" t="s">
        <v>380</v>
      </c>
    </row>
    <row r="134" spans="1:1" ht="11.85" customHeight="1">
      <c r="A134" s="27" t="s">
        <v>381</v>
      </c>
    </row>
    <row r="135" spans="1:1" ht="11.85" customHeight="1">
      <c r="A135" s="27" t="s">
        <v>382</v>
      </c>
    </row>
    <row r="136" spans="1:1" ht="11.85" customHeight="1">
      <c r="A136" s="27" t="s">
        <v>383</v>
      </c>
    </row>
    <row r="137" spans="1:1" ht="11.85" customHeight="1">
      <c r="A137" s="27" t="s">
        <v>384</v>
      </c>
    </row>
    <row r="138" spans="1:1" ht="11.85" customHeight="1">
      <c r="A138" s="27" t="s">
        <v>385</v>
      </c>
    </row>
    <row r="139" spans="1:1" ht="11.85" customHeight="1">
      <c r="A139" s="27" t="s">
        <v>386</v>
      </c>
    </row>
    <row r="141" spans="1:1" ht="11.85" customHeight="1">
      <c r="A141" s="27" t="s">
        <v>444</v>
      </c>
    </row>
    <row r="142" spans="1:1" ht="11.85" customHeight="1">
      <c r="A142" s="220" t="s">
        <v>445</v>
      </c>
    </row>
    <row r="144" spans="1:1" ht="11.85" customHeight="1">
      <c r="A144" s="27" t="s">
        <v>443</v>
      </c>
    </row>
    <row r="145" spans="1:1" ht="11.85" customHeight="1">
      <c r="A145" s="27" t="s">
        <v>442</v>
      </c>
    </row>
    <row r="146" spans="1:1" ht="11.85" customHeight="1">
      <c r="A146" s="27" t="s">
        <v>387</v>
      </c>
    </row>
    <row r="147" spans="1:1" ht="11.85" customHeight="1">
      <c r="A147" s="221" t="s">
        <v>446</v>
      </c>
    </row>
    <row r="148" spans="1:1" ht="11.85" customHeight="1">
      <c r="A148" s="221" t="s">
        <v>447</v>
      </c>
    </row>
  </sheetData>
  <mergeCells count="1">
    <mergeCell ref="A2:D2"/>
  </mergeCells>
  <hyperlinks>
    <hyperlink ref="A59" r:id="rId1" xr:uid="{00000000-0004-0000-1000-000001000000}"/>
    <hyperlink ref="A142" r:id="rId2" display="https://www.realized1031.com/capital-gains-tax-rate" xr:uid="{903814D2-7AB6-4BB9-A2AB-2D906AC3995E}"/>
  </hyperlinks>
  <printOptions horizontalCentered="1"/>
  <pageMargins left="0.5" right="0.5" top="0.43" bottom="0.75" header="0.28999999999999998" footer="0.5"/>
  <pageSetup scale="74" firstPageNumber="20" orientation="portrait" useFirstPageNumber="1" r:id="rId3"/>
  <headerFooter alignWithMargins="0"/>
  <rowBreaks count="2" manualBreakCount="2">
    <brk id="57" max="3" man="1"/>
    <brk id="140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DDEBF7"/>
  </sheetPr>
  <dimension ref="A1:D67"/>
  <sheetViews>
    <sheetView zoomScaleNormal="100" workbookViewId="0"/>
  </sheetViews>
  <sheetFormatPr defaultColWidth="9.140625" defaultRowHeight="15"/>
  <cols>
    <col min="1" max="1" width="20.85546875" style="232" customWidth="1"/>
    <col min="2" max="2" width="43.28515625" style="233" customWidth="1"/>
    <col min="3" max="16384" width="9.140625" style="232"/>
  </cols>
  <sheetData>
    <row r="1" spans="1:4" ht="18.75">
      <c r="A1" s="239" t="s">
        <v>168</v>
      </c>
      <c r="B1" s="240"/>
    </row>
    <row r="2" spans="1:4" s="235" customFormat="1" ht="17.45" customHeight="1">
      <c r="A2" s="336" t="s">
        <v>491</v>
      </c>
      <c r="B2" s="336"/>
      <c r="C2" s="234"/>
      <c r="D2" s="234"/>
    </row>
    <row r="3" spans="1:4" s="235" customFormat="1" ht="18.75">
      <c r="A3" s="237"/>
      <c r="B3" s="237"/>
      <c r="C3" s="236"/>
      <c r="D3" s="234"/>
    </row>
    <row r="4" spans="1:4" s="235" customFormat="1">
      <c r="A4" s="51" t="str">
        <f>"As of January 1, "&amp;(('Table 1'!F6)+2)</f>
        <v>As of January 1, 2023</v>
      </c>
      <c r="B4" s="238"/>
    </row>
    <row r="5" spans="1:4" s="235" customFormat="1" ht="15" customHeight="1">
      <c r="A5" s="335" t="s">
        <v>2</v>
      </c>
      <c r="B5" s="241" t="s">
        <v>193</v>
      </c>
    </row>
    <row r="6" spans="1:4" s="235" customFormat="1">
      <c r="A6" s="335"/>
      <c r="B6" s="242" t="s">
        <v>192</v>
      </c>
    </row>
    <row r="7" spans="1:4">
      <c r="A7" s="243" t="s">
        <v>47</v>
      </c>
      <c r="B7" s="244" t="s">
        <v>191</v>
      </c>
    </row>
    <row r="8" spans="1:4">
      <c r="A8" s="232" t="s">
        <v>5</v>
      </c>
      <c r="B8" s="233" t="s">
        <v>95</v>
      </c>
    </row>
    <row r="9" spans="1:4">
      <c r="A9" s="243" t="s">
        <v>41</v>
      </c>
      <c r="B9" s="244">
        <v>2.5000000000000001E-2</v>
      </c>
    </row>
    <row r="10" spans="1:4">
      <c r="A10" s="232" t="s">
        <v>272</v>
      </c>
      <c r="B10" s="233" t="s">
        <v>448</v>
      </c>
    </row>
    <row r="11" spans="1:4">
      <c r="A11" s="243" t="s">
        <v>273</v>
      </c>
      <c r="B11" s="244" t="s">
        <v>204</v>
      </c>
    </row>
    <row r="12" spans="1:4">
      <c r="A12" s="232" t="s">
        <v>40</v>
      </c>
      <c r="B12" s="233">
        <v>4.3999999999999997E-2</v>
      </c>
    </row>
    <row r="13" spans="1:4">
      <c r="A13" s="243" t="s">
        <v>16</v>
      </c>
      <c r="B13" s="244" t="s">
        <v>190</v>
      </c>
    </row>
    <row r="14" spans="1:4">
      <c r="A14" s="232" t="s">
        <v>28</v>
      </c>
      <c r="B14" s="233" t="s">
        <v>198</v>
      </c>
    </row>
    <row r="15" spans="1:4">
      <c r="A15" s="243" t="s">
        <v>51</v>
      </c>
      <c r="B15" s="244" t="s">
        <v>95</v>
      </c>
    </row>
    <row r="16" spans="1:4">
      <c r="A16" s="232" t="s">
        <v>43</v>
      </c>
      <c r="B16" s="233" t="s">
        <v>199</v>
      </c>
    </row>
    <row r="17" spans="1:2">
      <c r="A17" s="243" t="s">
        <v>93</v>
      </c>
      <c r="B17" s="244" t="s">
        <v>189</v>
      </c>
    </row>
    <row r="18" spans="1:2">
      <c r="A18" s="232" t="s">
        <v>44</v>
      </c>
      <c r="B18" s="233">
        <v>5.8000000000000003E-2</v>
      </c>
    </row>
    <row r="19" spans="1:2">
      <c r="A19" s="243" t="s">
        <v>219</v>
      </c>
      <c r="B19" s="244">
        <v>4.9500000000000002E-2</v>
      </c>
    </row>
    <row r="20" spans="1:2">
      <c r="A20" s="232" t="s">
        <v>37</v>
      </c>
      <c r="B20" s="233">
        <v>3.15E-2</v>
      </c>
    </row>
    <row r="21" spans="1:2">
      <c r="A21" s="243" t="s">
        <v>458</v>
      </c>
      <c r="B21" s="244" t="s">
        <v>449</v>
      </c>
    </row>
    <row r="22" spans="1:2">
      <c r="A22" s="232" t="s">
        <v>38</v>
      </c>
      <c r="B22" s="233" t="s">
        <v>188</v>
      </c>
    </row>
    <row r="23" spans="1:2">
      <c r="A23" s="243" t="s">
        <v>29</v>
      </c>
      <c r="B23" s="244">
        <v>4.4999999999999998E-2</v>
      </c>
    </row>
    <row r="24" spans="1:2">
      <c r="A24" s="232" t="s">
        <v>457</v>
      </c>
      <c r="B24" s="233" t="s">
        <v>274</v>
      </c>
    </row>
    <row r="25" spans="1:2">
      <c r="A25" s="243" t="s">
        <v>220</v>
      </c>
      <c r="B25" s="244" t="s">
        <v>187</v>
      </c>
    </row>
    <row r="26" spans="1:2">
      <c r="A26" s="232" t="s">
        <v>20</v>
      </c>
      <c r="B26" s="233" t="s">
        <v>181</v>
      </c>
    </row>
    <row r="27" spans="1:2">
      <c r="A27" s="243" t="s">
        <v>21</v>
      </c>
      <c r="B27" s="244">
        <v>0.05</v>
      </c>
    </row>
    <row r="28" spans="1:2">
      <c r="A28" s="232" t="s">
        <v>221</v>
      </c>
      <c r="B28" s="233">
        <v>4.2500000000000003E-2</v>
      </c>
    </row>
    <row r="29" spans="1:2">
      <c r="A29" s="243" t="s">
        <v>222</v>
      </c>
      <c r="B29" s="244" t="s">
        <v>263</v>
      </c>
    </row>
    <row r="30" spans="1:2">
      <c r="A30" s="232" t="s">
        <v>22</v>
      </c>
      <c r="B30" s="233" t="s">
        <v>275</v>
      </c>
    </row>
    <row r="31" spans="1:2">
      <c r="A31" s="243" t="s">
        <v>223</v>
      </c>
      <c r="B31" s="244" t="s">
        <v>450</v>
      </c>
    </row>
    <row r="32" spans="1:2">
      <c r="A32" s="232" t="s">
        <v>224</v>
      </c>
      <c r="B32" s="233" t="s">
        <v>276</v>
      </c>
    </row>
    <row r="33" spans="1:2">
      <c r="A33" s="243" t="s">
        <v>459</v>
      </c>
      <c r="B33" s="244" t="s">
        <v>451</v>
      </c>
    </row>
    <row r="34" spans="1:2">
      <c r="A34" s="232" t="s">
        <v>30</v>
      </c>
      <c r="B34" s="233" t="s">
        <v>95</v>
      </c>
    </row>
    <row r="35" spans="1:2">
      <c r="A35" s="243" t="s">
        <v>48</v>
      </c>
      <c r="B35" s="244" t="s">
        <v>200</v>
      </c>
    </row>
    <row r="36" spans="1:2">
      <c r="A36" s="232" t="s">
        <v>11</v>
      </c>
      <c r="B36" s="233" t="s">
        <v>201</v>
      </c>
    </row>
    <row r="37" spans="1:2">
      <c r="A37" s="243" t="s">
        <v>186</v>
      </c>
      <c r="B37" s="244" t="s">
        <v>264</v>
      </c>
    </row>
    <row r="38" spans="1:2">
      <c r="A38" s="232" t="s">
        <v>114</v>
      </c>
      <c r="B38" s="233" t="s">
        <v>277</v>
      </c>
    </row>
    <row r="39" spans="1:2">
      <c r="A39" s="243" t="s">
        <v>34</v>
      </c>
      <c r="B39" s="244">
        <v>4.7500000000000001E-2</v>
      </c>
    </row>
    <row r="40" spans="1:2">
      <c r="A40" s="232" t="s">
        <v>225</v>
      </c>
      <c r="B40" s="233" t="s">
        <v>185</v>
      </c>
    </row>
    <row r="41" spans="1:2">
      <c r="A41" s="243" t="s">
        <v>226</v>
      </c>
      <c r="B41" s="244" t="s">
        <v>278</v>
      </c>
    </row>
    <row r="42" spans="1:2">
      <c r="A42" s="232" t="s">
        <v>49</v>
      </c>
      <c r="B42" s="233" t="s">
        <v>279</v>
      </c>
    </row>
    <row r="43" spans="1:2">
      <c r="A43" s="243" t="s">
        <v>227</v>
      </c>
      <c r="B43" s="244" t="s">
        <v>202</v>
      </c>
    </row>
    <row r="44" spans="1:2">
      <c r="A44" s="232" t="s">
        <v>27</v>
      </c>
      <c r="B44" s="233">
        <v>3.0700000000000002E-2</v>
      </c>
    </row>
    <row r="45" spans="1:2">
      <c r="A45" s="243" t="s">
        <v>228</v>
      </c>
      <c r="B45" s="244" t="s">
        <v>184</v>
      </c>
    </row>
    <row r="46" spans="1:2">
      <c r="A46" s="232" t="s">
        <v>460</v>
      </c>
      <c r="B46" s="233" t="s">
        <v>452</v>
      </c>
    </row>
    <row r="47" spans="1:2">
      <c r="A47" s="243" t="s">
        <v>94</v>
      </c>
      <c r="B47" s="244" t="s">
        <v>95</v>
      </c>
    </row>
    <row r="48" spans="1:2">
      <c r="A48" s="232" t="s">
        <v>52</v>
      </c>
      <c r="B48" s="233" t="s">
        <v>95</v>
      </c>
    </row>
    <row r="49" spans="1:2">
      <c r="A49" s="243" t="s">
        <v>39</v>
      </c>
      <c r="B49" s="244" t="s">
        <v>95</v>
      </c>
    </row>
    <row r="50" spans="1:2">
      <c r="A50" s="232" t="s">
        <v>183</v>
      </c>
      <c r="B50" s="233">
        <v>4.8500000000000001E-2</v>
      </c>
    </row>
    <row r="51" spans="1:2">
      <c r="A51" s="243" t="s">
        <v>229</v>
      </c>
      <c r="B51" s="244" t="s">
        <v>203</v>
      </c>
    </row>
    <row r="52" spans="1:2">
      <c r="A52" s="232" t="s">
        <v>182</v>
      </c>
      <c r="B52" s="233" t="s">
        <v>181</v>
      </c>
    </row>
    <row r="53" spans="1:2">
      <c r="A53" s="270" t="s">
        <v>35</v>
      </c>
      <c r="B53" s="271" t="s">
        <v>95</v>
      </c>
    </row>
    <row r="54" spans="1:2">
      <c r="A54" s="232" t="s">
        <v>13</v>
      </c>
      <c r="B54" s="233" t="s">
        <v>180</v>
      </c>
    </row>
    <row r="55" spans="1:2">
      <c r="A55" s="243" t="s">
        <v>230</v>
      </c>
      <c r="B55" s="244" t="s">
        <v>265</v>
      </c>
    </row>
    <row r="56" spans="1:2">
      <c r="A56" s="232" t="s">
        <v>15</v>
      </c>
      <c r="B56" s="233" t="s">
        <v>95</v>
      </c>
    </row>
    <row r="57" spans="1:2">
      <c r="A57" s="243" t="s">
        <v>96</v>
      </c>
      <c r="B57" s="244" t="s">
        <v>453</v>
      </c>
    </row>
    <row r="59" spans="1:2">
      <c r="A59" s="27" t="s">
        <v>210</v>
      </c>
      <c r="B59" s="27"/>
    </row>
    <row r="60" spans="1:2">
      <c r="A60" s="220" t="s">
        <v>208</v>
      </c>
      <c r="B60" s="220"/>
    </row>
    <row r="61" spans="1:2">
      <c r="A61" s="27" t="s">
        <v>388</v>
      </c>
    </row>
    <row r="62" spans="1:2">
      <c r="A62" s="27" t="s">
        <v>389</v>
      </c>
    </row>
    <row r="63" spans="1:2">
      <c r="A63" s="27" t="s">
        <v>390</v>
      </c>
    </row>
    <row r="64" spans="1:2">
      <c r="A64" s="27" t="s">
        <v>391</v>
      </c>
    </row>
    <row r="65" spans="1:1">
      <c r="A65" s="221" t="s">
        <v>456</v>
      </c>
    </row>
    <row r="66" spans="1:1">
      <c r="A66" s="221" t="s">
        <v>454</v>
      </c>
    </row>
    <row r="67" spans="1:1">
      <c r="A67" s="221" t="s">
        <v>455</v>
      </c>
    </row>
  </sheetData>
  <mergeCells count="2">
    <mergeCell ref="A5:A6"/>
    <mergeCell ref="A2:B2"/>
  </mergeCells>
  <hyperlinks>
    <hyperlink ref="A60" r:id="rId1" xr:uid="{00000000-0004-0000-1100-000001000000}"/>
  </hyperlinks>
  <printOptions horizontalCentered="1" verticalCentered="1"/>
  <pageMargins left="0.7" right="0.7" top="0.25" bottom="0.25" header="0.3" footer="0.3"/>
  <pageSetup scale="86" orientation="portrait" r:id="rId2"/>
  <rowBreaks count="1" manualBreakCount="1">
    <brk id="57" max="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DDEBF7"/>
  </sheetPr>
  <dimension ref="A1:N75"/>
  <sheetViews>
    <sheetView showGridLines="0" zoomScaleNormal="100" workbookViewId="0"/>
  </sheetViews>
  <sheetFormatPr defaultColWidth="9.42578125" defaultRowHeight="12"/>
  <cols>
    <col min="1" max="1" width="18" style="245" customWidth="1"/>
    <col min="2" max="2" width="8.5703125" style="246" customWidth="1"/>
    <col min="3" max="3" width="9" style="246" customWidth="1"/>
    <col min="4" max="5" width="9.42578125" style="246"/>
    <col min="6" max="6" width="10.5703125" style="246" customWidth="1"/>
    <col min="7" max="7" width="11.42578125" style="246" customWidth="1"/>
    <col min="8" max="8" width="15.7109375" style="246" customWidth="1"/>
    <col min="9" max="14" width="9.42578125" style="246"/>
    <col min="15" max="15" width="10.140625" style="246" bestFit="1" customWidth="1"/>
    <col min="16" max="252" width="9.42578125" style="246"/>
    <col min="253" max="253" width="17.42578125" style="246" customWidth="1"/>
    <col min="254" max="254" width="11.28515625" style="246" customWidth="1"/>
    <col min="255" max="256" width="10.5703125" style="246" customWidth="1"/>
    <col min="257" max="257" width="11.85546875" style="246" customWidth="1"/>
    <col min="258" max="258" width="9" style="246" customWidth="1"/>
    <col min="259" max="508" width="9.42578125" style="246"/>
    <col min="509" max="509" width="17.42578125" style="246" customWidth="1"/>
    <col min="510" max="510" width="11.28515625" style="246" customWidth="1"/>
    <col min="511" max="512" width="10.5703125" style="246" customWidth="1"/>
    <col min="513" max="513" width="11.85546875" style="246" customWidth="1"/>
    <col min="514" max="514" width="9" style="246" customWidth="1"/>
    <col min="515" max="764" width="9.42578125" style="246"/>
    <col min="765" max="765" width="17.42578125" style="246" customWidth="1"/>
    <col min="766" max="766" width="11.28515625" style="246" customWidth="1"/>
    <col min="767" max="768" width="10.5703125" style="246" customWidth="1"/>
    <col min="769" max="769" width="11.85546875" style="246" customWidth="1"/>
    <col min="770" max="770" width="9" style="246" customWidth="1"/>
    <col min="771" max="1020" width="9.42578125" style="246"/>
    <col min="1021" max="1021" width="17.42578125" style="246" customWidth="1"/>
    <col min="1022" max="1022" width="11.28515625" style="246" customWidth="1"/>
    <col min="1023" max="1024" width="10.5703125" style="246" customWidth="1"/>
    <col min="1025" max="1025" width="11.85546875" style="246" customWidth="1"/>
    <col min="1026" max="1026" width="9" style="246" customWidth="1"/>
    <col min="1027" max="1276" width="9.42578125" style="246"/>
    <col min="1277" max="1277" width="17.42578125" style="246" customWidth="1"/>
    <col min="1278" max="1278" width="11.28515625" style="246" customWidth="1"/>
    <col min="1279" max="1280" width="10.5703125" style="246" customWidth="1"/>
    <col min="1281" max="1281" width="11.85546875" style="246" customWidth="1"/>
    <col min="1282" max="1282" width="9" style="246" customWidth="1"/>
    <col min="1283" max="1532" width="9.42578125" style="246"/>
    <col min="1533" max="1533" width="17.42578125" style="246" customWidth="1"/>
    <col min="1534" max="1534" width="11.28515625" style="246" customWidth="1"/>
    <col min="1535" max="1536" width="10.5703125" style="246" customWidth="1"/>
    <col min="1537" max="1537" width="11.85546875" style="246" customWidth="1"/>
    <col min="1538" max="1538" width="9" style="246" customWidth="1"/>
    <col min="1539" max="1788" width="9.42578125" style="246"/>
    <col min="1789" max="1789" width="17.42578125" style="246" customWidth="1"/>
    <col min="1790" max="1790" width="11.28515625" style="246" customWidth="1"/>
    <col min="1791" max="1792" width="10.5703125" style="246" customWidth="1"/>
    <col min="1793" max="1793" width="11.85546875" style="246" customWidth="1"/>
    <col min="1794" max="1794" width="9" style="246" customWidth="1"/>
    <col min="1795" max="2044" width="9.42578125" style="246"/>
    <col min="2045" max="2045" width="17.42578125" style="246" customWidth="1"/>
    <col min="2046" max="2046" width="11.28515625" style="246" customWidth="1"/>
    <col min="2047" max="2048" width="10.5703125" style="246" customWidth="1"/>
    <col min="2049" max="2049" width="11.85546875" style="246" customWidth="1"/>
    <col min="2050" max="2050" width="9" style="246" customWidth="1"/>
    <col min="2051" max="2300" width="9.42578125" style="246"/>
    <col min="2301" max="2301" width="17.42578125" style="246" customWidth="1"/>
    <col min="2302" max="2302" width="11.28515625" style="246" customWidth="1"/>
    <col min="2303" max="2304" width="10.5703125" style="246" customWidth="1"/>
    <col min="2305" max="2305" width="11.85546875" style="246" customWidth="1"/>
    <col min="2306" max="2306" width="9" style="246" customWidth="1"/>
    <col min="2307" max="2556" width="9.42578125" style="246"/>
    <col min="2557" max="2557" width="17.42578125" style="246" customWidth="1"/>
    <col min="2558" max="2558" width="11.28515625" style="246" customWidth="1"/>
    <col min="2559" max="2560" width="10.5703125" style="246" customWidth="1"/>
    <col min="2561" max="2561" width="11.85546875" style="246" customWidth="1"/>
    <col min="2562" max="2562" width="9" style="246" customWidth="1"/>
    <col min="2563" max="2812" width="9.42578125" style="246"/>
    <col min="2813" max="2813" width="17.42578125" style="246" customWidth="1"/>
    <col min="2814" max="2814" width="11.28515625" style="246" customWidth="1"/>
    <col min="2815" max="2816" width="10.5703125" style="246" customWidth="1"/>
    <col min="2817" max="2817" width="11.85546875" style="246" customWidth="1"/>
    <col min="2818" max="2818" width="9" style="246" customWidth="1"/>
    <col min="2819" max="3068" width="9.42578125" style="246"/>
    <col min="3069" max="3069" width="17.42578125" style="246" customWidth="1"/>
    <col min="3070" max="3070" width="11.28515625" style="246" customWidth="1"/>
    <col min="3071" max="3072" width="10.5703125" style="246" customWidth="1"/>
    <col min="3073" max="3073" width="11.85546875" style="246" customWidth="1"/>
    <col min="3074" max="3074" width="9" style="246" customWidth="1"/>
    <col min="3075" max="3324" width="9.42578125" style="246"/>
    <col min="3325" max="3325" width="17.42578125" style="246" customWidth="1"/>
    <col min="3326" max="3326" width="11.28515625" style="246" customWidth="1"/>
    <col min="3327" max="3328" width="10.5703125" style="246" customWidth="1"/>
    <col min="3329" max="3329" width="11.85546875" style="246" customWidth="1"/>
    <col min="3330" max="3330" width="9" style="246" customWidth="1"/>
    <col min="3331" max="3580" width="9.42578125" style="246"/>
    <col min="3581" max="3581" width="17.42578125" style="246" customWidth="1"/>
    <col min="3582" max="3582" width="11.28515625" style="246" customWidth="1"/>
    <col min="3583" max="3584" width="10.5703125" style="246" customWidth="1"/>
    <col min="3585" max="3585" width="11.85546875" style="246" customWidth="1"/>
    <col min="3586" max="3586" width="9" style="246" customWidth="1"/>
    <col min="3587" max="3836" width="9.42578125" style="246"/>
    <col min="3837" max="3837" width="17.42578125" style="246" customWidth="1"/>
    <col min="3838" max="3838" width="11.28515625" style="246" customWidth="1"/>
    <col min="3839" max="3840" width="10.5703125" style="246" customWidth="1"/>
    <col min="3841" max="3841" width="11.85546875" style="246" customWidth="1"/>
    <col min="3842" max="3842" width="9" style="246" customWidth="1"/>
    <col min="3843" max="4092" width="9.42578125" style="246"/>
    <col min="4093" max="4093" width="17.42578125" style="246" customWidth="1"/>
    <col min="4094" max="4094" width="11.28515625" style="246" customWidth="1"/>
    <col min="4095" max="4096" width="10.5703125" style="246" customWidth="1"/>
    <col min="4097" max="4097" width="11.85546875" style="246" customWidth="1"/>
    <col min="4098" max="4098" width="9" style="246" customWidth="1"/>
    <col min="4099" max="4348" width="9.42578125" style="246"/>
    <col min="4349" max="4349" width="17.42578125" style="246" customWidth="1"/>
    <col min="4350" max="4350" width="11.28515625" style="246" customWidth="1"/>
    <col min="4351" max="4352" width="10.5703125" style="246" customWidth="1"/>
    <col min="4353" max="4353" width="11.85546875" style="246" customWidth="1"/>
    <col min="4354" max="4354" width="9" style="246" customWidth="1"/>
    <col min="4355" max="4604" width="9.42578125" style="246"/>
    <col min="4605" max="4605" width="17.42578125" style="246" customWidth="1"/>
    <col min="4606" max="4606" width="11.28515625" style="246" customWidth="1"/>
    <col min="4607" max="4608" width="10.5703125" style="246" customWidth="1"/>
    <col min="4609" max="4609" width="11.85546875" style="246" customWidth="1"/>
    <col min="4610" max="4610" width="9" style="246" customWidth="1"/>
    <col min="4611" max="4860" width="9.42578125" style="246"/>
    <col min="4861" max="4861" width="17.42578125" style="246" customWidth="1"/>
    <col min="4862" max="4862" width="11.28515625" style="246" customWidth="1"/>
    <col min="4863" max="4864" width="10.5703125" style="246" customWidth="1"/>
    <col min="4865" max="4865" width="11.85546875" style="246" customWidth="1"/>
    <col min="4866" max="4866" width="9" style="246" customWidth="1"/>
    <col min="4867" max="5116" width="9.42578125" style="246"/>
    <col min="5117" max="5117" width="17.42578125" style="246" customWidth="1"/>
    <col min="5118" max="5118" width="11.28515625" style="246" customWidth="1"/>
    <col min="5119" max="5120" width="10.5703125" style="246" customWidth="1"/>
    <col min="5121" max="5121" width="11.85546875" style="246" customWidth="1"/>
    <col min="5122" max="5122" width="9" style="246" customWidth="1"/>
    <col min="5123" max="5372" width="9.42578125" style="246"/>
    <col min="5373" max="5373" width="17.42578125" style="246" customWidth="1"/>
    <col min="5374" max="5374" width="11.28515625" style="246" customWidth="1"/>
    <col min="5375" max="5376" width="10.5703125" style="246" customWidth="1"/>
    <col min="5377" max="5377" width="11.85546875" style="246" customWidth="1"/>
    <col min="5378" max="5378" width="9" style="246" customWidth="1"/>
    <col min="5379" max="5628" width="9.42578125" style="246"/>
    <col min="5629" max="5629" width="17.42578125" style="246" customWidth="1"/>
    <col min="5630" max="5630" width="11.28515625" style="246" customWidth="1"/>
    <col min="5631" max="5632" width="10.5703125" style="246" customWidth="1"/>
    <col min="5633" max="5633" width="11.85546875" style="246" customWidth="1"/>
    <col min="5634" max="5634" width="9" style="246" customWidth="1"/>
    <col min="5635" max="5884" width="9.42578125" style="246"/>
    <col min="5885" max="5885" width="17.42578125" style="246" customWidth="1"/>
    <col min="5886" max="5886" width="11.28515625" style="246" customWidth="1"/>
    <col min="5887" max="5888" width="10.5703125" style="246" customWidth="1"/>
    <col min="5889" max="5889" width="11.85546875" style="246" customWidth="1"/>
    <col min="5890" max="5890" width="9" style="246" customWidth="1"/>
    <col min="5891" max="6140" width="9.42578125" style="246"/>
    <col min="6141" max="6141" width="17.42578125" style="246" customWidth="1"/>
    <col min="6142" max="6142" width="11.28515625" style="246" customWidth="1"/>
    <col min="6143" max="6144" width="10.5703125" style="246" customWidth="1"/>
    <col min="6145" max="6145" width="11.85546875" style="246" customWidth="1"/>
    <col min="6146" max="6146" width="9" style="246" customWidth="1"/>
    <col min="6147" max="6396" width="9.42578125" style="246"/>
    <col min="6397" max="6397" width="17.42578125" style="246" customWidth="1"/>
    <col min="6398" max="6398" width="11.28515625" style="246" customWidth="1"/>
    <col min="6399" max="6400" width="10.5703125" style="246" customWidth="1"/>
    <col min="6401" max="6401" width="11.85546875" style="246" customWidth="1"/>
    <col min="6402" max="6402" width="9" style="246" customWidth="1"/>
    <col min="6403" max="6652" width="9.42578125" style="246"/>
    <col min="6653" max="6653" width="17.42578125" style="246" customWidth="1"/>
    <col min="6654" max="6654" width="11.28515625" style="246" customWidth="1"/>
    <col min="6655" max="6656" width="10.5703125" style="246" customWidth="1"/>
    <col min="6657" max="6657" width="11.85546875" style="246" customWidth="1"/>
    <col min="6658" max="6658" width="9" style="246" customWidth="1"/>
    <col min="6659" max="6908" width="9.42578125" style="246"/>
    <col min="6909" max="6909" width="17.42578125" style="246" customWidth="1"/>
    <col min="6910" max="6910" width="11.28515625" style="246" customWidth="1"/>
    <col min="6911" max="6912" width="10.5703125" style="246" customWidth="1"/>
    <col min="6913" max="6913" width="11.85546875" style="246" customWidth="1"/>
    <col min="6914" max="6914" width="9" style="246" customWidth="1"/>
    <col min="6915" max="7164" width="9.42578125" style="246"/>
    <col min="7165" max="7165" width="17.42578125" style="246" customWidth="1"/>
    <col min="7166" max="7166" width="11.28515625" style="246" customWidth="1"/>
    <col min="7167" max="7168" width="10.5703125" style="246" customWidth="1"/>
    <col min="7169" max="7169" width="11.85546875" style="246" customWidth="1"/>
    <col min="7170" max="7170" width="9" style="246" customWidth="1"/>
    <col min="7171" max="7420" width="9.42578125" style="246"/>
    <col min="7421" max="7421" width="17.42578125" style="246" customWidth="1"/>
    <col min="7422" max="7422" width="11.28515625" style="246" customWidth="1"/>
    <col min="7423" max="7424" width="10.5703125" style="246" customWidth="1"/>
    <col min="7425" max="7425" width="11.85546875" style="246" customWidth="1"/>
    <col min="7426" max="7426" width="9" style="246" customWidth="1"/>
    <col min="7427" max="7676" width="9.42578125" style="246"/>
    <col min="7677" max="7677" width="17.42578125" style="246" customWidth="1"/>
    <col min="7678" max="7678" width="11.28515625" style="246" customWidth="1"/>
    <col min="7679" max="7680" width="10.5703125" style="246" customWidth="1"/>
    <col min="7681" max="7681" width="11.85546875" style="246" customWidth="1"/>
    <col min="7682" max="7682" width="9" style="246" customWidth="1"/>
    <col min="7683" max="7932" width="9.42578125" style="246"/>
    <col min="7933" max="7933" width="17.42578125" style="246" customWidth="1"/>
    <col min="7934" max="7934" width="11.28515625" style="246" customWidth="1"/>
    <col min="7935" max="7936" width="10.5703125" style="246" customWidth="1"/>
    <col min="7937" max="7937" width="11.85546875" style="246" customWidth="1"/>
    <col min="7938" max="7938" width="9" style="246" customWidth="1"/>
    <col min="7939" max="8188" width="9.42578125" style="246"/>
    <col min="8189" max="8189" width="17.42578125" style="246" customWidth="1"/>
    <col min="8190" max="8190" width="11.28515625" style="246" customWidth="1"/>
    <col min="8191" max="8192" width="10.5703125" style="246" customWidth="1"/>
    <col min="8193" max="8193" width="11.85546875" style="246" customWidth="1"/>
    <col min="8194" max="8194" width="9" style="246" customWidth="1"/>
    <col min="8195" max="8444" width="9.42578125" style="246"/>
    <col min="8445" max="8445" width="17.42578125" style="246" customWidth="1"/>
    <col min="8446" max="8446" width="11.28515625" style="246" customWidth="1"/>
    <col min="8447" max="8448" width="10.5703125" style="246" customWidth="1"/>
    <col min="8449" max="8449" width="11.85546875" style="246" customWidth="1"/>
    <col min="8450" max="8450" width="9" style="246" customWidth="1"/>
    <col min="8451" max="8700" width="9.42578125" style="246"/>
    <col min="8701" max="8701" width="17.42578125" style="246" customWidth="1"/>
    <col min="8702" max="8702" width="11.28515625" style="246" customWidth="1"/>
    <col min="8703" max="8704" width="10.5703125" style="246" customWidth="1"/>
    <col min="8705" max="8705" width="11.85546875" style="246" customWidth="1"/>
    <col min="8706" max="8706" width="9" style="246" customWidth="1"/>
    <col min="8707" max="8956" width="9.42578125" style="246"/>
    <col min="8957" max="8957" width="17.42578125" style="246" customWidth="1"/>
    <col min="8958" max="8958" width="11.28515625" style="246" customWidth="1"/>
    <col min="8959" max="8960" width="10.5703125" style="246" customWidth="1"/>
    <col min="8961" max="8961" width="11.85546875" style="246" customWidth="1"/>
    <col min="8962" max="8962" width="9" style="246" customWidth="1"/>
    <col min="8963" max="9212" width="9.42578125" style="246"/>
    <col min="9213" max="9213" width="17.42578125" style="246" customWidth="1"/>
    <col min="9214" max="9214" width="11.28515625" style="246" customWidth="1"/>
    <col min="9215" max="9216" width="10.5703125" style="246" customWidth="1"/>
    <col min="9217" max="9217" width="11.85546875" style="246" customWidth="1"/>
    <col min="9218" max="9218" width="9" style="246" customWidth="1"/>
    <col min="9219" max="9468" width="9.42578125" style="246"/>
    <col min="9469" max="9469" width="17.42578125" style="246" customWidth="1"/>
    <col min="9470" max="9470" width="11.28515625" style="246" customWidth="1"/>
    <col min="9471" max="9472" width="10.5703125" style="246" customWidth="1"/>
    <col min="9473" max="9473" width="11.85546875" style="246" customWidth="1"/>
    <col min="9474" max="9474" width="9" style="246" customWidth="1"/>
    <col min="9475" max="9724" width="9.42578125" style="246"/>
    <col min="9725" max="9725" width="17.42578125" style="246" customWidth="1"/>
    <col min="9726" max="9726" width="11.28515625" style="246" customWidth="1"/>
    <col min="9727" max="9728" width="10.5703125" style="246" customWidth="1"/>
    <col min="9729" max="9729" width="11.85546875" style="246" customWidth="1"/>
    <col min="9730" max="9730" width="9" style="246" customWidth="1"/>
    <col min="9731" max="9980" width="9.42578125" style="246"/>
    <col min="9981" max="9981" width="17.42578125" style="246" customWidth="1"/>
    <col min="9982" max="9982" width="11.28515625" style="246" customWidth="1"/>
    <col min="9983" max="9984" width="10.5703125" style="246" customWidth="1"/>
    <col min="9985" max="9985" width="11.85546875" style="246" customWidth="1"/>
    <col min="9986" max="9986" width="9" style="246" customWidth="1"/>
    <col min="9987" max="10236" width="9.42578125" style="246"/>
    <col min="10237" max="10237" width="17.42578125" style="246" customWidth="1"/>
    <col min="10238" max="10238" width="11.28515625" style="246" customWidth="1"/>
    <col min="10239" max="10240" width="10.5703125" style="246" customWidth="1"/>
    <col min="10241" max="10241" width="11.85546875" style="246" customWidth="1"/>
    <col min="10242" max="10242" width="9" style="246" customWidth="1"/>
    <col min="10243" max="10492" width="9.42578125" style="246"/>
    <col min="10493" max="10493" width="17.42578125" style="246" customWidth="1"/>
    <col min="10494" max="10494" width="11.28515625" style="246" customWidth="1"/>
    <col min="10495" max="10496" width="10.5703125" style="246" customWidth="1"/>
    <col min="10497" max="10497" width="11.85546875" style="246" customWidth="1"/>
    <col min="10498" max="10498" width="9" style="246" customWidth="1"/>
    <col min="10499" max="10748" width="9.42578125" style="246"/>
    <col min="10749" max="10749" width="17.42578125" style="246" customWidth="1"/>
    <col min="10750" max="10750" width="11.28515625" style="246" customWidth="1"/>
    <col min="10751" max="10752" width="10.5703125" style="246" customWidth="1"/>
    <col min="10753" max="10753" width="11.85546875" style="246" customWidth="1"/>
    <col min="10754" max="10754" width="9" style="246" customWidth="1"/>
    <col min="10755" max="11004" width="9.42578125" style="246"/>
    <col min="11005" max="11005" width="17.42578125" style="246" customWidth="1"/>
    <col min="11006" max="11006" width="11.28515625" style="246" customWidth="1"/>
    <col min="11007" max="11008" width="10.5703125" style="246" customWidth="1"/>
    <col min="11009" max="11009" width="11.85546875" style="246" customWidth="1"/>
    <col min="11010" max="11010" width="9" style="246" customWidth="1"/>
    <col min="11011" max="11260" width="9.42578125" style="246"/>
    <col min="11261" max="11261" width="17.42578125" style="246" customWidth="1"/>
    <col min="11262" max="11262" width="11.28515625" style="246" customWidth="1"/>
    <col min="11263" max="11264" width="10.5703125" style="246" customWidth="1"/>
    <col min="11265" max="11265" width="11.85546875" style="246" customWidth="1"/>
    <col min="11266" max="11266" width="9" style="246" customWidth="1"/>
    <col min="11267" max="11516" width="9.42578125" style="246"/>
    <col min="11517" max="11517" width="17.42578125" style="246" customWidth="1"/>
    <col min="11518" max="11518" width="11.28515625" style="246" customWidth="1"/>
    <col min="11519" max="11520" width="10.5703125" style="246" customWidth="1"/>
    <col min="11521" max="11521" width="11.85546875" style="246" customWidth="1"/>
    <col min="11522" max="11522" width="9" style="246" customWidth="1"/>
    <col min="11523" max="11772" width="9.42578125" style="246"/>
    <col min="11773" max="11773" width="17.42578125" style="246" customWidth="1"/>
    <col min="11774" max="11774" width="11.28515625" style="246" customWidth="1"/>
    <col min="11775" max="11776" width="10.5703125" style="246" customWidth="1"/>
    <col min="11777" max="11777" width="11.85546875" style="246" customWidth="1"/>
    <col min="11778" max="11778" width="9" style="246" customWidth="1"/>
    <col min="11779" max="12028" width="9.42578125" style="246"/>
    <col min="12029" max="12029" width="17.42578125" style="246" customWidth="1"/>
    <col min="12030" max="12030" width="11.28515625" style="246" customWidth="1"/>
    <col min="12031" max="12032" width="10.5703125" style="246" customWidth="1"/>
    <col min="12033" max="12033" width="11.85546875" style="246" customWidth="1"/>
    <col min="12034" max="12034" width="9" style="246" customWidth="1"/>
    <col min="12035" max="12284" width="9.42578125" style="246"/>
    <col min="12285" max="12285" width="17.42578125" style="246" customWidth="1"/>
    <col min="12286" max="12286" width="11.28515625" style="246" customWidth="1"/>
    <col min="12287" max="12288" width="10.5703125" style="246" customWidth="1"/>
    <col min="12289" max="12289" width="11.85546875" style="246" customWidth="1"/>
    <col min="12290" max="12290" width="9" style="246" customWidth="1"/>
    <col min="12291" max="12540" width="9.42578125" style="246"/>
    <col min="12541" max="12541" width="17.42578125" style="246" customWidth="1"/>
    <col min="12542" max="12542" width="11.28515625" style="246" customWidth="1"/>
    <col min="12543" max="12544" width="10.5703125" style="246" customWidth="1"/>
    <col min="12545" max="12545" width="11.85546875" style="246" customWidth="1"/>
    <col min="12546" max="12546" width="9" style="246" customWidth="1"/>
    <col min="12547" max="12796" width="9.42578125" style="246"/>
    <col min="12797" max="12797" width="17.42578125" style="246" customWidth="1"/>
    <col min="12798" max="12798" width="11.28515625" style="246" customWidth="1"/>
    <col min="12799" max="12800" width="10.5703125" style="246" customWidth="1"/>
    <col min="12801" max="12801" width="11.85546875" style="246" customWidth="1"/>
    <col min="12802" max="12802" width="9" style="246" customWidth="1"/>
    <col min="12803" max="13052" width="9.42578125" style="246"/>
    <col min="13053" max="13053" width="17.42578125" style="246" customWidth="1"/>
    <col min="13054" max="13054" width="11.28515625" style="246" customWidth="1"/>
    <col min="13055" max="13056" width="10.5703125" style="246" customWidth="1"/>
    <col min="13057" max="13057" width="11.85546875" style="246" customWidth="1"/>
    <col min="13058" max="13058" width="9" style="246" customWidth="1"/>
    <col min="13059" max="13308" width="9.42578125" style="246"/>
    <col min="13309" max="13309" width="17.42578125" style="246" customWidth="1"/>
    <col min="13310" max="13310" width="11.28515625" style="246" customWidth="1"/>
    <col min="13311" max="13312" width="10.5703125" style="246" customWidth="1"/>
    <col min="13313" max="13313" width="11.85546875" style="246" customWidth="1"/>
    <col min="13314" max="13314" width="9" style="246" customWidth="1"/>
    <col min="13315" max="13564" width="9.42578125" style="246"/>
    <col min="13565" max="13565" width="17.42578125" style="246" customWidth="1"/>
    <col min="13566" max="13566" width="11.28515625" style="246" customWidth="1"/>
    <col min="13567" max="13568" width="10.5703125" style="246" customWidth="1"/>
    <col min="13569" max="13569" width="11.85546875" style="246" customWidth="1"/>
    <col min="13570" max="13570" width="9" style="246" customWidth="1"/>
    <col min="13571" max="13820" width="9.42578125" style="246"/>
    <col min="13821" max="13821" width="17.42578125" style="246" customWidth="1"/>
    <col min="13822" max="13822" width="11.28515625" style="246" customWidth="1"/>
    <col min="13823" max="13824" width="10.5703125" style="246" customWidth="1"/>
    <col min="13825" max="13825" width="11.85546875" style="246" customWidth="1"/>
    <col min="13826" max="13826" width="9" style="246" customWidth="1"/>
    <col min="13827" max="14076" width="9.42578125" style="246"/>
    <col min="14077" max="14077" width="17.42578125" style="246" customWidth="1"/>
    <col min="14078" max="14078" width="11.28515625" style="246" customWidth="1"/>
    <col min="14079" max="14080" width="10.5703125" style="246" customWidth="1"/>
    <col min="14081" max="14081" width="11.85546875" style="246" customWidth="1"/>
    <col min="14082" max="14082" width="9" style="246" customWidth="1"/>
    <col min="14083" max="14332" width="9.42578125" style="246"/>
    <col min="14333" max="14333" width="17.42578125" style="246" customWidth="1"/>
    <col min="14334" max="14334" width="11.28515625" style="246" customWidth="1"/>
    <col min="14335" max="14336" width="10.5703125" style="246" customWidth="1"/>
    <col min="14337" max="14337" width="11.85546875" style="246" customWidth="1"/>
    <col min="14338" max="14338" width="9" style="246" customWidth="1"/>
    <col min="14339" max="14588" width="9.42578125" style="246"/>
    <col min="14589" max="14589" width="17.42578125" style="246" customWidth="1"/>
    <col min="14590" max="14590" width="11.28515625" style="246" customWidth="1"/>
    <col min="14591" max="14592" width="10.5703125" style="246" customWidth="1"/>
    <col min="14593" max="14593" width="11.85546875" style="246" customWidth="1"/>
    <col min="14594" max="14594" width="9" style="246" customWidth="1"/>
    <col min="14595" max="14844" width="9.42578125" style="246"/>
    <col min="14845" max="14845" width="17.42578125" style="246" customWidth="1"/>
    <col min="14846" max="14846" width="11.28515625" style="246" customWidth="1"/>
    <col min="14847" max="14848" width="10.5703125" style="246" customWidth="1"/>
    <col min="14849" max="14849" width="11.85546875" style="246" customWidth="1"/>
    <col min="14850" max="14850" width="9" style="246" customWidth="1"/>
    <col min="14851" max="15100" width="9.42578125" style="246"/>
    <col min="15101" max="15101" width="17.42578125" style="246" customWidth="1"/>
    <col min="15102" max="15102" width="11.28515625" style="246" customWidth="1"/>
    <col min="15103" max="15104" width="10.5703125" style="246" customWidth="1"/>
    <col min="15105" max="15105" width="11.85546875" style="246" customWidth="1"/>
    <col min="15106" max="15106" width="9" style="246" customWidth="1"/>
    <col min="15107" max="15356" width="9.42578125" style="246"/>
    <col min="15357" max="15357" width="17.42578125" style="246" customWidth="1"/>
    <col min="15358" max="15358" width="11.28515625" style="246" customWidth="1"/>
    <col min="15359" max="15360" width="10.5703125" style="246" customWidth="1"/>
    <col min="15361" max="15361" width="11.85546875" style="246" customWidth="1"/>
    <col min="15362" max="15362" width="9" style="246" customWidth="1"/>
    <col min="15363" max="15612" width="9.42578125" style="246"/>
    <col min="15613" max="15613" width="17.42578125" style="246" customWidth="1"/>
    <col min="15614" max="15614" width="11.28515625" style="246" customWidth="1"/>
    <col min="15615" max="15616" width="10.5703125" style="246" customWidth="1"/>
    <col min="15617" max="15617" width="11.85546875" style="246" customWidth="1"/>
    <col min="15618" max="15618" width="9" style="246" customWidth="1"/>
    <col min="15619" max="15868" width="9.42578125" style="246"/>
    <col min="15869" max="15869" width="17.42578125" style="246" customWidth="1"/>
    <col min="15870" max="15870" width="11.28515625" style="246" customWidth="1"/>
    <col min="15871" max="15872" width="10.5703125" style="246" customWidth="1"/>
    <col min="15873" max="15873" width="11.85546875" style="246" customWidth="1"/>
    <col min="15874" max="15874" width="9" style="246" customWidth="1"/>
    <col min="15875" max="16124" width="9.42578125" style="246"/>
    <col min="16125" max="16125" width="17.42578125" style="246" customWidth="1"/>
    <col min="16126" max="16126" width="11.28515625" style="246" customWidth="1"/>
    <col min="16127" max="16128" width="10.5703125" style="246" customWidth="1"/>
    <col min="16129" max="16129" width="11.85546875" style="246" customWidth="1"/>
    <col min="16130" max="16130" width="9" style="246" customWidth="1"/>
    <col min="16131" max="16384" width="9.42578125" style="246"/>
  </cols>
  <sheetData>
    <row r="1" spans="1:14" ht="18.75">
      <c r="A1" s="252" t="s">
        <v>169</v>
      </c>
      <c r="B1" s="252"/>
      <c r="C1" s="252"/>
      <c r="D1" s="252"/>
      <c r="E1" s="252"/>
      <c r="F1" s="252"/>
      <c r="G1" s="252"/>
      <c r="H1" s="252"/>
    </row>
    <row r="2" spans="1:14" ht="18.75">
      <c r="A2" s="318" t="s">
        <v>492</v>
      </c>
      <c r="B2" s="318"/>
      <c r="C2" s="318"/>
      <c r="D2" s="318"/>
      <c r="E2" s="318"/>
      <c r="F2" s="318"/>
      <c r="G2" s="318"/>
      <c r="H2" s="318"/>
    </row>
    <row r="3" spans="1:14" ht="13.9" customHeight="1">
      <c r="A3" s="337"/>
      <c r="B3" s="337"/>
      <c r="C3" s="250"/>
      <c r="D3" s="250"/>
      <c r="E3" s="250"/>
      <c r="F3" s="250"/>
      <c r="G3" s="250"/>
      <c r="H3" s="250"/>
    </row>
    <row r="4" spans="1:14" ht="15.6" customHeight="1">
      <c r="A4" s="251" t="str">
        <f>"As of January 1, "&amp;(('Table 1'!F6)+2)</f>
        <v>As of January 1, 2023</v>
      </c>
      <c r="B4" s="250"/>
      <c r="C4" s="250"/>
      <c r="D4" s="250"/>
      <c r="E4" s="250"/>
      <c r="F4" s="250"/>
      <c r="G4" s="250"/>
      <c r="H4" s="250"/>
    </row>
    <row r="5" spans="1:14" ht="12.6" customHeight="1">
      <c r="A5" s="338" t="s">
        <v>97</v>
      </c>
      <c r="B5" s="338" t="s">
        <v>98</v>
      </c>
      <c r="C5" s="338" t="s">
        <v>99</v>
      </c>
      <c r="D5" s="338" t="s">
        <v>100</v>
      </c>
      <c r="E5" s="338" t="s">
        <v>101</v>
      </c>
      <c r="F5" s="338" t="s">
        <v>102</v>
      </c>
      <c r="G5" s="338"/>
      <c r="H5" s="338"/>
    </row>
    <row r="6" spans="1:14" ht="45">
      <c r="A6" s="338"/>
      <c r="B6" s="338"/>
      <c r="C6" s="338"/>
      <c r="D6" s="338"/>
      <c r="E6" s="338"/>
      <c r="F6" s="254" t="s">
        <v>103</v>
      </c>
      <c r="G6" s="253" t="s">
        <v>104</v>
      </c>
      <c r="H6" s="253" t="s">
        <v>105</v>
      </c>
    </row>
    <row r="7" spans="1:14" ht="15">
      <c r="A7" s="258" t="s">
        <v>47</v>
      </c>
      <c r="B7" s="259">
        <v>4</v>
      </c>
      <c r="C7" s="259">
        <v>5.2370000000000001</v>
      </c>
      <c r="D7" s="259">
        <f>B7+C7</f>
        <v>9.2370000000000001</v>
      </c>
      <c r="E7" s="259">
        <v>7.5</v>
      </c>
      <c r="F7" s="260"/>
      <c r="G7" s="260" t="s">
        <v>106</v>
      </c>
      <c r="H7" s="260"/>
      <c r="I7" s="247"/>
      <c r="J7" s="247"/>
      <c r="K7" s="247"/>
      <c r="L7" s="248"/>
      <c r="M7" s="248"/>
      <c r="N7" s="248"/>
    </row>
    <row r="8" spans="1:14" ht="15">
      <c r="A8" s="255" t="s">
        <v>5</v>
      </c>
      <c r="B8" s="256">
        <v>0</v>
      </c>
      <c r="C8" s="256">
        <v>1.8129999999999999</v>
      </c>
      <c r="D8" s="256">
        <f t="shared" ref="D8:D57" si="0">B8+C8</f>
        <v>1.8129999999999999</v>
      </c>
      <c r="E8" s="256">
        <v>7.5</v>
      </c>
      <c r="F8" s="257" t="s">
        <v>194</v>
      </c>
      <c r="G8" s="257" t="s">
        <v>194</v>
      </c>
      <c r="H8" s="257" t="s">
        <v>194</v>
      </c>
      <c r="I8" s="247"/>
      <c r="J8" s="247"/>
      <c r="K8" s="247"/>
      <c r="L8" s="248"/>
      <c r="M8" s="248"/>
      <c r="N8" s="248"/>
    </row>
    <row r="9" spans="1:14" ht="15">
      <c r="A9" s="258" t="s">
        <v>41</v>
      </c>
      <c r="B9" s="259">
        <v>5.6000000000000005</v>
      </c>
      <c r="C9" s="259">
        <v>2.7709999999999999</v>
      </c>
      <c r="D9" s="259">
        <f t="shared" si="0"/>
        <v>8.3710000000000004</v>
      </c>
      <c r="E9" s="259">
        <v>5.3</v>
      </c>
      <c r="F9" s="260" t="s">
        <v>106</v>
      </c>
      <c r="G9" s="260" t="s">
        <v>106</v>
      </c>
      <c r="H9" s="260"/>
      <c r="I9" s="247"/>
      <c r="J9" s="247"/>
      <c r="K9" s="247"/>
      <c r="L9" s="248"/>
      <c r="M9" s="248"/>
      <c r="N9" s="248"/>
    </row>
    <row r="10" spans="1:14" ht="15">
      <c r="A10" s="255" t="s">
        <v>24</v>
      </c>
      <c r="B10" s="256">
        <v>6.5</v>
      </c>
      <c r="C10" s="256">
        <v>2.9430000000000001</v>
      </c>
      <c r="D10" s="256">
        <f t="shared" si="0"/>
        <v>9.4429999999999996</v>
      </c>
      <c r="E10" s="256">
        <v>6.13</v>
      </c>
      <c r="F10" s="257" t="s">
        <v>205</v>
      </c>
      <c r="G10" s="257" t="s">
        <v>106</v>
      </c>
      <c r="H10" s="257"/>
      <c r="I10" s="247"/>
      <c r="J10" s="247"/>
      <c r="K10" s="247"/>
      <c r="L10" s="248"/>
      <c r="M10" s="248"/>
      <c r="N10" s="248"/>
    </row>
    <row r="11" spans="1:14" ht="15">
      <c r="A11" s="258" t="s">
        <v>493</v>
      </c>
      <c r="B11" s="259">
        <v>7.2499999999999991</v>
      </c>
      <c r="C11" s="259">
        <v>1.601</v>
      </c>
      <c r="D11" s="259">
        <f t="shared" si="0"/>
        <v>8.8509999999999991</v>
      </c>
      <c r="E11" s="259">
        <v>4.75</v>
      </c>
      <c r="F11" s="260" t="s">
        <v>106</v>
      </c>
      <c r="G11" s="260" t="s">
        <v>106</v>
      </c>
      <c r="H11" s="260"/>
      <c r="I11" s="247"/>
      <c r="J11" s="247"/>
      <c r="K11" s="247"/>
      <c r="L11" s="248"/>
      <c r="M11" s="248"/>
      <c r="N11" s="248"/>
    </row>
    <row r="12" spans="1:14" ht="15">
      <c r="A12" s="255" t="s">
        <v>40</v>
      </c>
      <c r="B12" s="256">
        <v>2.9000000000000004</v>
      </c>
      <c r="C12" s="256">
        <v>4.891</v>
      </c>
      <c r="D12" s="256">
        <f t="shared" si="0"/>
        <v>7.7910000000000004</v>
      </c>
      <c r="E12" s="256">
        <v>8.3000000000000007</v>
      </c>
      <c r="F12" s="257" t="s">
        <v>106</v>
      </c>
      <c r="G12" s="257" t="s">
        <v>106</v>
      </c>
      <c r="H12" s="257"/>
      <c r="I12" s="247"/>
      <c r="J12" s="247"/>
      <c r="K12" s="247"/>
      <c r="L12" s="248"/>
      <c r="M12" s="248"/>
      <c r="N12" s="248"/>
    </row>
    <row r="13" spans="1:14" ht="15">
      <c r="A13" s="258" t="s">
        <v>16</v>
      </c>
      <c r="B13" s="259">
        <v>6.35</v>
      </c>
      <c r="C13" s="259">
        <v>0</v>
      </c>
      <c r="D13" s="259">
        <f t="shared" si="0"/>
        <v>6.35</v>
      </c>
      <c r="E13" s="259">
        <v>0</v>
      </c>
      <c r="F13" s="260" t="s">
        <v>106</v>
      </c>
      <c r="G13" s="260" t="s">
        <v>106</v>
      </c>
      <c r="H13" s="260"/>
      <c r="I13" s="247"/>
      <c r="J13" s="247"/>
      <c r="K13" s="247"/>
      <c r="L13" s="248"/>
      <c r="M13" s="248"/>
      <c r="N13" s="248"/>
    </row>
    <row r="14" spans="1:14" ht="15">
      <c r="A14" s="255" t="s">
        <v>28</v>
      </c>
      <c r="B14" s="256">
        <v>0</v>
      </c>
      <c r="C14" s="256">
        <v>0</v>
      </c>
      <c r="D14" s="256">
        <f t="shared" si="0"/>
        <v>0</v>
      </c>
      <c r="E14" s="256">
        <v>0</v>
      </c>
      <c r="F14" s="257" t="s">
        <v>194</v>
      </c>
      <c r="G14" s="257" t="s">
        <v>194</v>
      </c>
      <c r="H14" s="257" t="s">
        <v>194</v>
      </c>
      <c r="I14" s="247"/>
      <c r="J14" s="247"/>
      <c r="K14" s="247"/>
      <c r="L14" s="248"/>
      <c r="M14" s="248"/>
      <c r="N14" s="248"/>
    </row>
    <row r="15" spans="1:14" ht="15">
      <c r="A15" s="258" t="s">
        <v>51</v>
      </c>
      <c r="B15" s="259">
        <v>6</v>
      </c>
      <c r="C15" s="259">
        <v>1.0189999999999999</v>
      </c>
      <c r="D15" s="259">
        <f t="shared" si="0"/>
        <v>7.0190000000000001</v>
      </c>
      <c r="E15" s="259">
        <v>2</v>
      </c>
      <c r="F15" s="260" t="s">
        <v>106</v>
      </c>
      <c r="G15" s="260" t="s">
        <v>106</v>
      </c>
      <c r="H15" s="260" t="s">
        <v>106</v>
      </c>
      <c r="I15" s="247"/>
      <c r="J15" s="247"/>
      <c r="K15" s="247"/>
      <c r="L15" s="248"/>
      <c r="M15" s="248"/>
      <c r="N15" s="248"/>
    </row>
    <row r="16" spans="1:14" ht="15">
      <c r="A16" s="255" t="s">
        <v>43</v>
      </c>
      <c r="B16" s="256">
        <v>4</v>
      </c>
      <c r="C16" s="256">
        <v>3.3939999999999997</v>
      </c>
      <c r="D16" s="256">
        <f t="shared" si="0"/>
        <v>7.3940000000000001</v>
      </c>
      <c r="E16" s="256">
        <v>5</v>
      </c>
      <c r="F16" s="257" t="s">
        <v>107</v>
      </c>
      <c r="G16" s="257" t="s">
        <v>106</v>
      </c>
      <c r="H16" s="257"/>
      <c r="I16" s="247"/>
      <c r="J16" s="247"/>
      <c r="K16" s="247"/>
      <c r="L16" s="248"/>
      <c r="M16" s="248"/>
      <c r="N16" s="248"/>
    </row>
    <row r="17" spans="1:14" ht="15">
      <c r="A17" s="258" t="s">
        <v>6</v>
      </c>
      <c r="B17" s="259">
        <v>4</v>
      </c>
      <c r="C17" s="259">
        <v>0.443</v>
      </c>
      <c r="D17" s="259">
        <f t="shared" si="0"/>
        <v>4.4429999999999996</v>
      </c>
      <c r="E17" s="259">
        <v>0.5</v>
      </c>
      <c r="F17" s="260"/>
      <c r="G17" s="260" t="s">
        <v>106</v>
      </c>
      <c r="H17" s="260"/>
      <c r="I17" s="247"/>
      <c r="J17" s="247"/>
      <c r="K17" s="247"/>
      <c r="L17" s="248"/>
      <c r="M17" s="248"/>
      <c r="N17" s="248"/>
    </row>
    <row r="18" spans="1:14" ht="15">
      <c r="A18" s="255" t="s">
        <v>44</v>
      </c>
      <c r="B18" s="256">
        <v>6</v>
      </c>
      <c r="C18" s="256">
        <v>2.1000000000000001E-2</v>
      </c>
      <c r="D18" s="256">
        <f t="shared" si="0"/>
        <v>6.0209999999999999</v>
      </c>
      <c r="E18" s="256">
        <v>3</v>
      </c>
      <c r="F18" s="257"/>
      <c r="G18" s="257" t="s">
        <v>106</v>
      </c>
      <c r="H18" s="257"/>
      <c r="I18" s="247"/>
      <c r="J18" s="247"/>
      <c r="K18" s="247"/>
      <c r="L18" s="248"/>
      <c r="M18" s="248"/>
      <c r="N18" s="248"/>
    </row>
    <row r="19" spans="1:14" ht="15">
      <c r="A19" s="258" t="s">
        <v>10</v>
      </c>
      <c r="B19" s="259">
        <v>6.25</v>
      </c>
      <c r="C19" s="259">
        <v>2.5880000000000001</v>
      </c>
      <c r="D19" s="259">
        <f t="shared" si="0"/>
        <v>8.838000000000001</v>
      </c>
      <c r="E19" s="259">
        <v>4.75</v>
      </c>
      <c r="F19" s="260" t="s">
        <v>473</v>
      </c>
      <c r="G19" s="260">
        <v>1</v>
      </c>
      <c r="H19" s="260">
        <v>1</v>
      </c>
      <c r="I19" s="247"/>
      <c r="J19" s="247"/>
      <c r="K19" s="247"/>
      <c r="L19" s="248"/>
      <c r="M19" s="248"/>
      <c r="N19" s="248"/>
    </row>
    <row r="20" spans="1:14" ht="15">
      <c r="A20" s="255" t="s">
        <v>37</v>
      </c>
      <c r="B20" s="256">
        <v>7.0000000000000009</v>
      </c>
      <c r="C20" s="256">
        <v>0</v>
      </c>
      <c r="D20" s="256">
        <f t="shared" si="0"/>
        <v>7.0000000000000009</v>
      </c>
      <c r="E20" s="256">
        <v>0</v>
      </c>
      <c r="F20" s="257" t="s">
        <v>106</v>
      </c>
      <c r="G20" s="257" t="s">
        <v>106</v>
      </c>
      <c r="H20" s="257"/>
      <c r="I20" s="247"/>
      <c r="J20" s="247"/>
      <c r="K20" s="247"/>
      <c r="L20" s="248"/>
      <c r="M20" s="248"/>
      <c r="N20" s="248"/>
    </row>
    <row r="21" spans="1:14" ht="15">
      <c r="A21" s="258" t="s">
        <v>26</v>
      </c>
      <c r="B21" s="259">
        <v>6</v>
      </c>
      <c r="C21" s="259">
        <v>0.93400000000000016</v>
      </c>
      <c r="D21" s="259">
        <f t="shared" si="0"/>
        <v>6.9340000000000002</v>
      </c>
      <c r="E21" s="259">
        <v>1</v>
      </c>
      <c r="F21" s="260" t="s">
        <v>106</v>
      </c>
      <c r="G21" s="260" t="s">
        <v>106</v>
      </c>
      <c r="H21" s="260"/>
      <c r="I21" s="247"/>
      <c r="J21" s="247"/>
      <c r="K21" s="247"/>
      <c r="L21" s="248"/>
      <c r="M21" s="248"/>
      <c r="N21" s="248"/>
    </row>
    <row r="22" spans="1:14" ht="15">
      <c r="A22" s="255" t="s">
        <v>38</v>
      </c>
      <c r="B22" s="256">
        <v>6.5</v>
      </c>
      <c r="C22" s="256">
        <v>2.25</v>
      </c>
      <c r="D22" s="256">
        <f t="shared" si="0"/>
        <v>8.75</v>
      </c>
      <c r="E22" s="256">
        <v>4.25</v>
      </c>
      <c r="F22" s="257"/>
      <c r="G22" s="257" t="s">
        <v>106</v>
      </c>
      <c r="H22" s="257"/>
      <c r="I22" s="247"/>
      <c r="J22" s="247"/>
      <c r="K22" s="247"/>
      <c r="L22" s="248"/>
      <c r="M22" s="248"/>
      <c r="N22" s="248"/>
    </row>
    <row r="23" spans="1:14" ht="15">
      <c r="A23" s="258" t="s">
        <v>29</v>
      </c>
      <c r="B23" s="259">
        <v>6</v>
      </c>
      <c r="C23" s="259">
        <v>0</v>
      </c>
      <c r="D23" s="259">
        <f t="shared" si="0"/>
        <v>6</v>
      </c>
      <c r="E23" s="259">
        <v>0</v>
      </c>
      <c r="F23" s="260" t="s">
        <v>106</v>
      </c>
      <c r="G23" s="260" t="s">
        <v>106</v>
      </c>
      <c r="H23" s="260"/>
      <c r="I23" s="247"/>
      <c r="J23" s="247"/>
      <c r="K23" s="247"/>
      <c r="L23" s="248"/>
      <c r="M23" s="248"/>
      <c r="N23" s="248"/>
    </row>
    <row r="24" spans="1:14" ht="15">
      <c r="A24" s="255" t="s">
        <v>33</v>
      </c>
      <c r="B24" s="256">
        <v>4.45</v>
      </c>
      <c r="C24" s="256">
        <v>5.0970000000000004</v>
      </c>
      <c r="D24" s="256">
        <f t="shared" si="0"/>
        <v>9.5470000000000006</v>
      </c>
      <c r="E24" s="256">
        <v>7.0000000000000009</v>
      </c>
      <c r="F24" s="257" t="s">
        <v>107</v>
      </c>
      <c r="G24" s="257" t="s">
        <v>106</v>
      </c>
      <c r="H24" s="257"/>
      <c r="I24" s="247"/>
      <c r="J24" s="247"/>
      <c r="K24" s="247"/>
      <c r="L24" s="248"/>
      <c r="M24" s="248"/>
      <c r="N24" s="248"/>
    </row>
    <row r="25" spans="1:14" ht="15">
      <c r="A25" s="258" t="s">
        <v>8</v>
      </c>
      <c r="B25" s="259">
        <v>5.5</v>
      </c>
      <c r="C25" s="259">
        <v>0</v>
      </c>
      <c r="D25" s="259">
        <f t="shared" si="0"/>
        <v>5.5</v>
      </c>
      <c r="E25" s="259">
        <v>0</v>
      </c>
      <c r="F25" s="260" t="s">
        <v>106</v>
      </c>
      <c r="G25" s="260" t="s">
        <v>106</v>
      </c>
      <c r="H25" s="260"/>
      <c r="I25" s="247"/>
      <c r="J25" s="247"/>
      <c r="K25" s="247"/>
      <c r="L25" s="248"/>
      <c r="M25" s="248"/>
      <c r="N25" s="248"/>
    </row>
    <row r="26" spans="1:14" ht="15">
      <c r="A26" s="255" t="s">
        <v>20</v>
      </c>
      <c r="B26" s="256">
        <v>6</v>
      </c>
      <c r="C26" s="256">
        <v>0</v>
      </c>
      <c r="D26" s="256">
        <f t="shared" si="0"/>
        <v>6</v>
      </c>
      <c r="E26" s="256">
        <v>0</v>
      </c>
      <c r="F26" s="257" t="s">
        <v>106</v>
      </c>
      <c r="G26" s="257" t="s">
        <v>106</v>
      </c>
      <c r="H26" s="257" t="s">
        <v>106</v>
      </c>
      <c r="I26" s="247"/>
      <c r="J26" s="247"/>
      <c r="K26" s="247"/>
      <c r="L26" s="248"/>
      <c r="M26" s="248"/>
      <c r="N26" s="248"/>
    </row>
    <row r="27" spans="1:14" ht="15">
      <c r="A27" s="258" t="s">
        <v>21</v>
      </c>
      <c r="B27" s="259">
        <v>6.25</v>
      </c>
      <c r="C27" s="259">
        <v>0</v>
      </c>
      <c r="D27" s="259">
        <f t="shared" si="0"/>
        <v>6.25</v>
      </c>
      <c r="E27" s="259">
        <v>0</v>
      </c>
      <c r="F27" s="260" t="s">
        <v>106</v>
      </c>
      <c r="G27" s="260" t="s">
        <v>106</v>
      </c>
      <c r="H27" s="260"/>
      <c r="I27" s="247"/>
      <c r="J27" s="247"/>
      <c r="K27" s="247"/>
      <c r="L27" s="248"/>
      <c r="M27" s="248"/>
      <c r="N27" s="248"/>
    </row>
    <row r="28" spans="1:14" ht="15">
      <c r="A28" s="255" t="s">
        <v>36</v>
      </c>
      <c r="B28" s="256">
        <v>6</v>
      </c>
      <c r="C28" s="256">
        <v>0</v>
      </c>
      <c r="D28" s="256">
        <f t="shared" si="0"/>
        <v>6</v>
      </c>
      <c r="E28" s="256">
        <v>0</v>
      </c>
      <c r="F28" s="257" t="s">
        <v>106</v>
      </c>
      <c r="G28" s="257" t="s">
        <v>106</v>
      </c>
      <c r="H28" s="257"/>
      <c r="I28" s="247"/>
      <c r="J28" s="247"/>
      <c r="K28" s="247"/>
      <c r="L28" s="248"/>
      <c r="M28" s="248"/>
      <c r="N28" s="248"/>
    </row>
    <row r="29" spans="1:14" ht="15">
      <c r="A29" s="258" t="s">
        <v>9</v>
      </c>
      <c r="B29" s="259">
        <v>6.8750000000000009</v>
      </c>
      <c r="C29" s="259">
        <v>0.64800000000000002</v>
      </c>
      <c r="D29" s="259">
        <f t="shared" si="0"/>
        <v>7.5230000000000006</v>
      </c>
      <c r="E29" s="259">
        <v>2</v>
      </c>
      <c r="F29" s="260" t="s">
        <v>106</v>
      </c>
      <c r="G29" s="260" t="s">
        <v>106</v>
      </c>
      <c r="H29" s="260" t="s">
        <v>106</v>
      </c>
      <c r="I29" s="247"/>
      <c r="J29" s="247"/>
      <c r="K29" s="247"/>
      <c r="L29" s="248"/>
      <c r="M29" s="248"/>
      <c r="N29" s="248"/>
    </row>
    <row r="30" spans="1:14" ht="15">
      <c r="A30" s="255" t="s">
        <v>22</v>
      </c>
      <c r="B30" s="256">
        <v>7.0000000000000009</v>
      </c>
      <c r="C30" s="256">
        <v>6.2E-2</v>
      </c>
      <c r="D30" s="256">
        <f t="shared" si="0"/>
        <v>7.0620000000000012</v>
      </c>
      <c r="E30" s="256">
        <v>1</v>
      </c>
      <c r="F30" s="257"/>
      <c r="G30" s="257" t="s">
        <v>106</v>
      </c>
      <c r="H30" s="257"/>
      <c r="I30" s="247"/>
      <c r="J30" s="247"/>
      <c r="K30" s="247"/>
      <c r="L30" s="248"/>
      <c r="M30" s="248"/>
      <c r="N30" s="248"/>
    </row>
    <row r="31" spans="1:14" ht="15">
      <c r="A31" s="258" t="s">
        <v>45</v>
      </c>
      <c r="B31" s="259">
        <v>4.2250000000000005</v>
      </c>
      <c r="C31" s="259">
        <v>4.1369999999999996</v>
      </c>
      <c r="D31" s="259">
        <f t="shared" si="0"/>
        <v>8.3620000000000001</v>
      </c>
      <c r="E31" s="259">
        <v>5.88</v>
      </c>
      <c r="F31" s="260" t="s">
        <v>266</v>
      </c>
      <c r="G31" s="260" t="s">
        <v>106</v>
      </c>
      <c r="H31" s="260"/>
      <c r="I31" s="247"/>
      <c r="J31" s="247"/>
      <c r="K31" s="247"/>
      <c r="L31" s="248"/>
      <c r="M31" s="248"/>
      <c r="N31" s="248"/>
    </row>
    <row r="32" spans="1:14" ht="15">
      <c r="A32" s="255" t="s">
        <v>32</v>
      </c>
      <c r="B32" s="256">
        <v>0</v>
      </c>
      <c r="C32" s="256">
        <v>0</v>
      </c>
      <c r="D32" s="256">
        <f t="shared" si="0"/>
        <v>0</v>
      </c>
      <c r="E32" s="256">
        <v>0</v>
      </c>
      <c r="F32" s="257" t="s">
        <v>194</v>
      </c>
      <c r="G32" s="257" t="s">
        <v>194</v>
      </c>
      <c r="H32" s="257" t="s">
        <v>194</v>
      </c>
      <c r="I32" s="247"/>
      <c r="J32" s="247"/>
      <c r="K32" s="247"/>
      <c r="L32" s="248"/>
      <c r="M32" s="248"/>
      <c r="N32" s="248"/>
    </row>
    <row r="33" spans="1:14" ht="15">
      <c r="A33" s="258" t="s">
        <v>19</v>
      </c>
      <c r="B33" s="259">
        <v>5.5</v>
      </c>
      <c r="C33" s="259">
        <v>1.4710000000000001</v>
      </c>
      <c r="D33" s="259">
        <f t="shared" si="0"/>
        <v>6.9710000000000001</v>
      </c>
      <c r="E33" s="259">
        <v>2</v>
      </c>
      <c r="F33" s="260" t="s">
        <v>106</v>
      </c>
      <c r="G33" s="260" t="s">
        <v>106</v>
      </c>
      <c r="H33" s="260"/>
      <c r="I33" s="247"/>
      <c r="J33" s="247"/>
      <c r="K33" s="247"/>
      <c r="L33" s="248"/>
      <c r="M33" s="248"/>
      <c r="N33" s="248"/>
    </row>
    <row r="34" spans="1:14" ht="15">
      <c r="A34" s="255" t="s">
        <v>30</v>
      </c>
      <c r="B34" s="256">
        <v>6.8500000000000005</v>
      </c>
      <c r="C34" s="256">
        <v>1.3859999999999999</v>
      </c>
      <c r="D34" s="256">
        <f t="shared" si="0"/>
        <v>8.2360000000000007</v>
      </c>
      <c r="E34" s="256">
        <v>1.53</v>
      </c>
      <c r="F34" s="257" t="s">
        <v>106</v>
      </c>
      <c r="G34" s="257" t="s">
        <v>106</v>
      </c>
      <c r="H34" s="257"/>
      <c r="I34" s="247"/>
      <c r="J34" s="247"/>
      <c r="K34" s="247"/>
      <c r="L34" s="248"/>
      <c r="M34" s="248"/>
      <c r="N34" s="248"/>
    </row>
    <row r="35" spans="1:14" ht="15">
      <c r="A35" s="258" t="s">
        <v>48</v>
      </c>
      <c r="B35" s="259">
        <v>0</v>
      </c>
      <c r="C35" s="259">
        <v>0</v>
      </c>
      <c r="D35" s="259">
        <f t="shared" si="0"/>
        <v>0</v>
      </c>
      <c r="E35" s="259">
        <v>0</v>
      </c>
      <c r="F35" s="260" t="s">
        <v>194</v>
      </c>
      <c r="G35" s="260" t="s">
        <v>194</v>
      </c>
      <c r="H35" s="260" t="s">
        <v>194</v>
      </c>
      <c r="I35" s="247"/>
      <c r="J35" s="247"/>
      <c r="K35" s="247"/>
      <c r="L35" s="248"/>
      <c r="M35" s="248"/>
      <c r="N35" s="248"/>
    </row>
    <row r="36" spans="1:14" ht="15">
      <c r="A36" s="255" t="s">
        <v>11</v>
      </c>
      <c r="B36" s="256">
        <v>6.625</v>
      </c>
      <c r="C36" s="256">
        <v>-2.4E-2</v>
      </c>
      <c r="D36" s="256">
        <f t="shared" si="0"/>
        <v>6.601</v>
      </c>
      <c r="E36" s="256">
        <v>3.3099999999999996</v>
      </c>
      <c r="F36" s="257" t="s">
        <v>106</v>
      </c>
      <c r="G36" s="257" t="s">
        <v>106</v>
      </c>
      <c r="H36" s="257" t="s">
        <v>106</v>
      </c>
      <c r="I36" s="247"/>
      <c r="J36" s="247"/>
      <c r="K36" s="247"/>
      <c r="L36" s="248"/>
      <c r="M36" s="248"/>
      <c r="N36" s="248"/>
    </row>
    <row r="37" spans="1:14" ht="15">
      <c r="A37" s="258" t="s">
        <v>494</v>
      </c>
      <c r="B37" s="259">
        <v>5</v>
      </c>
      <c r="C37" s="259">
        <v>2.726</v>
      </c>
      <c r="D37" s="259">
        <f t="shared" si="0"/>
        <v>7.726</v>
      </c>
      <c r="E37" s="259">
        <v>4.0599999999999996</v>
      </c>
      <c r="F37" s="260" t="s">
        <v>106</v>
      </c>
      <c r="G37" s="260" t="s">
        <v>106</v>
      </c>
      <c r="H37" s="260"/>
      <c r="I37" s="247"/>
      <c r="J37" s="247"/>
      <c r="K37" s="247"/>
      <c r="L37" s="248"/>
      <c r="M37" s="248"/>
      <c r="N37" s="248"/>
    </row>
    <row r="38" spans="1:14" ht="15">
      <c r="A38" s="255" t="s">
        <v>4</v>
      </c>
      <c r="B38" s="256">
        <v>4</v>
      </c>
      <c r="C38" s="256">
        <v>4.532</v>
      </c>
      <c r="D38" s="256">
        <f t="shared" si="0"/>
        <v>8.532</v>
      </c>
      <c r="E38" s="256">
        <v>4.88</v>
      </c>
      <c r="F38" s="257" t="s">
        <v>106</v>
      </c>
      <c r="G38" s="257" t="s">
        <v>106</v>
      </c>
      <c r="H38" s="257" t="s">
        <v>106</v>
      </c>
      <c r="I38" s="247"/>
      <c r="J38" s="247"/>
      <c r="K38" s="247"/>
      <c r="L38" s="248"/>
      <c r="M38" s="248"/>
      <c r="N38" s="248"/>
    </row>
    <row r="39" spans="1:14" ht="15">
      <c r="A39" s="258" t="s">
        <v>34</v>
      </c>
      <c r="B39" s="259">
        <v>4.75</v>
      </c>
      <c r="C39" s="259">
        <v>2.246</v>
      </c>
      <c r="D39" s="259">
        <f t="shared" si="0"/>
        <v>6.9960000000000004</v>
      </c>
      <c r="E39" s="259">
        <v>2.75</v>
      </c>
      <c r="F39" s="260" t="s">
        <v>107</v>
      </c>
      <c r="G39" s="260" t="s">
        <v>106</v>
      </c>
      <c r="H39" s="260"/>
      <c r="I39" s="247"/>
      <c r="J39" s="247"/>
      <c r="K39" s="247"/>
      <c r="L39" s="248"/>
      <c r="M39" s="248"/>
      <c r="N39" s="248"/>
    </row>
    <row r="40" spans="1:14" ht="15">
      <c r="A40" s="255" t="s">
        <v>3</v>
      </c>
      <c r="B40" s="256">
        <v>5</v>
      </c>
      <c r="C40" s="256">
        <v>2.0379999999999998</v>
      </c>
      <c r="D40" s="256">
        <f t="shared" si="0"/>
        <v>7.0380000000000003</v>
      </c>
      <c r="E40" s="256">
        <v>3.5000000000000004</v>
      </c>
      <c r="F40" s="257" t="s">
        <v>106</v>
      </c>
      <c r="G40" s="257" t="s">
        <v>106</v>
      </c>
      <c r="H40" s="257"/>
      <c r="I40" s="247"/>
      <c r="J40" s="247"/>
      <c r="K40" s="247"/>
      <c r="L40" s="248"/>
      <c r="M40" s="248"/>
      <c r="N40" s="248"/>
    </row>
    <row r="41" spans="1:14" ht="15">
      <c r="A41" s="258" t="s">
        <v>25</v>
      </c>
      <c r="B41" s="259">
        <v>5.75</v>
      </c>
      <c r="C41" s="259">
        <v>1.488</v>
      </c>
      <c r="D41" s="259">
        <f t="shared" si="0"/>
        <v>7.2379999999999995</v>
      </c>
      <c r="E41" s="259">
        <v>2.25</v>
      </c>
      <c r="F41" s="260" t="s">
        <v>106</v>
      </c>
      <c r="G41" s="260" t="s">
        <v>106</v>
      </c>
      <c r="H41" s="260"/>
      <c r="I41" s="247"/>
      <c r="J41" s="247"/>
      <c r="K41" s="247"/>
      <c r="L41" s="248"/>
      <c r="M41" s="248"/>
      <c r="N41" s="248"/>
    </row>
    <row r="42" spans="1:14" ht="15">
      <c r="A42" s="255" t="s">
        <v>49</v>
      </c>
      <c r="B42" s="256">
        <v>4.5</v>
      </c>
      <c r="C42" s="256">
        <v>4.4859999999999998</v>
      </c>
      <c r="D42" s="256">
        <f t="shared" si="0"/>
        <v>8.9860000000000007</v>
      </c>
      <c r="E42" s="256">
        <v>7.0000000000000009</v>
      </c>
      <c r="F42" s="257"/>
      <c r="G42" s="257" t="s">
        <v>106</v>
      </c>
      <c r="H42" s="257"/>
      <c r="I42" s="247"/>
      <c r="J42" s="247"/>
      <c r="K42" s="247"/>
      <c r="L42" s="248"/>
      <c r="M42" s="248"/>
      <c r="N42" s="248"/>
    </row>
    <row r="43" spans="1:14" ht="15">
      <c r="A43" s="258" t="s">
        <v>23</v>
      </c>
      <c r="B43" s="259">
        <v>0</v>
      </c>
      <c r="C43" s="259">
        <v>0</v>
      </c>
      <c r="D43" s="259">
        <f t="shared" si="0"/>
        <v>0</v>
      </c>
      <c r="E43" s="259">
        <v>0</v>
      </c>
      <c r="F43" s="260" t="s">
        <v>194</v>
      </c>
      <c r="G43" s="260" t="s">
        <v>194</v>
      </c>
      <c r="H43" s="260" t="s">
        <v>194</v>
      </c>
      <c r="I43" s="247"/>
      <c r="J43" s="247"/>
      <c r="K43" s="247"/>
      <c r="L43" s="248"/>
      <c r="M43" s="248"/>
      <c r="N43" s="248"/>
    </row>
    <row r="44" spans="1:14" ht="15">
      <c r="A44" s="255" t="s">
        <v>27</v>
      </c>
      <c r="B44" s="256">
        <v>6</v>
      </c>
      <c r="C44" s="256">
        <v>0.34100000000000003</v>
      </c>
      <c r="D44" s="256">
        <f t="shared" si="0"/>
        <v>6.3410000000000002</v>
      </c>
      <c r="E44" s="256">
        <v>2</v>
      </c>
      <c r="F44" s="257" t="s">
        <v>106</v>
      </c>
      <c r="G44" s="257" t="s">
        <v>106</v>
      </c>
      <c r="H44" s="257" t="s">
        <v>106</v>
      </c>
      <c r="I44" s="247"/>
      <c r="J44" s="247"/>
      <c r="K44" s="247"/>
      <c r="L44" s="248"/>
      <c r="M44" s="248"/>
      <c r="N44" s="248"/>
    </row>
    <row r="45" spans="1:14" ht="15">
      <c r="A45" s="258" t="s">
        <v>17</v>
      </c>
      <c r="B45" s="259">
        <v>7.0000000000000009</v>
      </c>
      <c r="C45" s="259">
        <v>0</v>
      </c>
      <c r="D45" s="259">
        <f t="shared" si="0"/>
        <v>7.0000000000000009</v>
      </c>
      <c r="E45" s="259">
        <v>0</v>
      </c>
      <c r="F45" s="260" t="s">
        <v>106</v>
      </c>
      <c r="G45" s="260" t="s">
        <v>106</v>
      </c>
      <c r="H45" s="260"/>
      <c r="I45" s="247"/>
      <c r="J45" s="247"/>
      <c r="K45" s="247"/>
      <c r="L45" s="248"/>
      <c r="M45" s="248"/>
      <c r="N45" s="248"/>
    </row>
    <row r="46" spans="1:14" ht="15">
      <c r="A46" s="255" t="s">
        <v>495</v>
      </c>
      <c r="B46" s="256">
        <v>6</v>
      </c>
      <c r="C46" s="256">
        <v>1.4990000000000001</v>
      </c>
      <c r="D46" s="256">
        <f t="shared" si="0"/>
        <v>7.4990000000000006</v>
      </c>
      <c r="E46" s="256">
        <v>3</v>
      </c>
      <c r="F46" s="257" t="s">
        <v>106</v>
      </c>
      <c r="G46" s="257" t="s">
        <v>106</v>
      </c>
      <c r="H46" s="257"/>
      <c r="I46" s="247"/>
      <c r="J46" s="247"/>
      <c r="K46" s="247"/>
      <c r="L46" s="248"/>
      <c r="M46" s="248"/>
      <c r="N46" s="248"/>
    </row>
    <row r="47" spans="1:14" ht="15">
      <c r="A47" s="258" t="s">
        <v>50</v>
      </c>
      <c r="B47" s="259">
        <v>4.5</v>
      </c>
      <c r="C47" s="259">
        <v>1.9079999999999999</v>
      </c>
      <c r="D47" s="259">
        <f t="shared" si="0"/>
        <v>6.4079999999999995</v>
      </c>
      <c r="E47" s="259">
        <v>4.5</v>
      </c>
      <c r="F47" s="260"/>
      <c r="G47" s="260" t="s">
        <v>106</v>
      </c>
      <c r="H47" s="260"/>
      <c r="I47" s="247"/>
      <c r="J47" s="247"/>
      <c r="K47" s="247"/>
      <c r="L47" s="248"/>
      <c r="M47" s="248"/>
      <c r="N47" s="248"/>
    </row>
    <row r="48" spans="1:14" ht="15">
      <c r="A48" s="255" t="s">
        <v>52</v>
      </c>
      <c r="B48" s="256">
        <v>7.0000000000000009</v>
      </c>
      <c r="C48" s="256">
        <v>2.548</v>
      </c>
      <c r="D48" s="256">
        <f t="shared" si="0"/>
        <v>9.5480000000000018</v>
      </c>
      <c r="E48" s="256">
        <v>2.75</v>
      </c>
      <c r="F48" s="257" t="s">
        <v>206</v>
      </c>
      <c r="G48" s="257" t="s">
        <v>106</v>
      </c>
      <c r="H48" s="257"/>
      <c r="I48" s="247"/>
      <c r="J48" s="247"/>
      <c r="K48" s="247"/>
      <c r="L48" s="248"/>
      <c r="M48" s="248"/>
      <c r="N48" s="248"/>
    </row>
    <row r="49" spans="1:14" ht="15">
      <c r="A49" s="258" t="s">
        <v>39</v>
      </c>
      <c r="B49" s="259">
        <v>6.25</v>
      </c>
      <c r="C49" s="259">
        <v>1.9480000000000002</v>
      </c>
      <c r="D49" s="259">
        <f t="shared" si="0"/>
        <v>8.1980000000000004</v>
      </c>
      <c r="E49" s="259">
        <v>2</v>
      </c>
      <c r="F49" s="260" t="s">
        <v>106</v>
      </c>
      <c r="G49" s="260" t="s">
        <v>106</v>
      </c>
      <c r="H49" s="260" t="s">
        <v>106</v>
      </c>
      <c r="I49" s="247"/>
      <c r="J49" s="247"/>
      <c r="K49" s="247"/>
      <c r="L49" s="248"/>
      <c r="M49" s="248"/>
      <c r="N49" s="248"/>
    </row>
    <row r="50" spans="1:14" ht="15">
      <c r="A50" s="255" t="s">
        <v>496</v>
      </c>
      <c r="B50" s="256">
        <v>6.1</v>
      </c>
      <c r="C50" s="256">
        <v>1.0980000000000001</v>
      </c>
      <c r="D50" s="256">
        <f t="shared" si="0"/>
        <v>7.1979999999999995</v>
      </c>
      <c r="E50" s="256">
        <v>4.2</v>
      </c>
      <c r="F50" s="257" t="s">
        <v>207</v>
      </c>
      <c r="G50" s="257" t="s">
        <v>106</v>
      </c>
      <c r="H50" s="257"/>
      <c r="I50" s="247"/>
      <c r="J50" s="247"/>
      <c r="K50" s="247"/>
      <c r="L50" s="248"/>
      <c r="M50" s="248"/>
      <c r="N50" s="248"/>
    </row>
    <row r="51" spans="1:14" ht="15">
      <c r="A51" s="258" t="s">
        <v>7</v>
      </c>
      <c r="B51" s="259">
        <v>6</v>
      </c>
      <c r="C51" s="259">
        <v>0.35899999999999999</v>
      </c>
      <c r="D51" s="259">
        <f t="shared" si="0"/>
        <v>6.359</v>
      </c>
      <c r="E51" s="259">
        <v>1</v>
      </c>
      <c r="F51" s="260" t="s">
        <v>106</v>
      </c>
      <c r="G51" s="260" t="s">
        <v>106</v>
      </c>
      <c r="H51" s="260" t="s">
        <v>106</v>
      </c>
      <c r="I51" s="247"/>
      <c r="J51" s="247"/>
      <c r="K51" s="247"/>
      <c r="L51" s="248"/>
      <c r="M51" s="248"/>
      <c r="N51" s="248"/>
    </row>
    <row r="52" spans="1:14" ht="15">
      <c r="A52" s="255" t="s">
        <v>497</v>
      </c>
      <c r="B52" s="256">
        <v>5.3</v>
      </c>
      <c r="C52" s="256">
        <v>0.46700000000000008</v>
      </c>
      <c r="D52" s="256">
        <f t="shared" si="0"/>
        <v>5.7669999999999995</v>
      </c>
      <c r="E52" s="256">
        <v>2.7</v>
      </c>
      <c r="F52" s="257" t="s">
        <v>474</v>
      </c>
      <c r="G52" s="257" t="s">
        <v>106</v>
      </c>
      <c r="H52" s="257" t="s">
        <v>106</v>
      </c>
      <c r="I52" s="247"/>
      <c r="J52" s="247"/>
      <c r="K52" s="247"/>
      <c r="L52" s="248"/>
      <c r="M52" s="248"/>
      <c r="N52" s="248"/>
    </row>
    <row r="53" spans="1:14" ht="15">
      <c r="A53" s="261" t="s">
        <v>35</v>
      </c>
      <c r="B53" s="262">
        <v>6.5</v>
      </c>
      <c r="C53" s="262">
        <v>2.8969999999999998</v>
      </c>
      <c r="D53" s="262">
        <f t="shared" si="0"/>
        <v>9.3970000000000002</v>
      </c>
      <c r="E53" s="262">
        <v>4.0999999999999996</v>
      </c>
      <c r="F53" s="263" t="s">
        <v>106</v>
      </c>
      <c r="G53" s="263" t="s">
        <v>106</v>
      </c>
      <c r="H53" s="263"/>
      <c r="I53" s="247"/>
      <c r="J53" s="247"/>
      <c r="K53" s="247"/>
      <c r="L53" s="248"/>
      <c r="M53" s="248"/>
      <c r="N53" s="248"/>
    </row>
    <row r="54" spans="1:14" ht="15">
      <c r="A54" s="255" t="s">
        <v>13</v>
      </c>
      <c r="B54" s="256">
        <v>6</v>
      </c>
      <c r="C54" s="256">
        <v>0.56599999999999995</v>
      </c>
      <c r="D54" s="256">
        <f t="shared" si="0"/>
        <v>6.5659999999999998</v>
      </c>
      <c r="E54" s="256">
        <v>1</v>
      </c>
      <c r="F54" s="257" t="s">
        <v>106</v>
      </c>
      <c r="G54" s="257" t="s">
        <v>106</v>
      </c>
      <c r="H54" s="257"/>
      <c r="I54" s="247"/>
      <c r="J54" s="247"/>
      <c r="K54" s="247"/>
      <c r="L54" s="248"/>
      <c r="M54" s="248"/>
      <c r="N54" s="248"/>
    </row>
    <row r="55" spans="1:14" ht="15">
      <c r="A55" s="258" t="s">
        <v>18</v>
      </c>
      <c r="B55" s="259">
        <v>5</v>
      </c>
      <c r="C55" s="259">
        <v>0.42899999999999994</v>
      </c>
      <c r="D55" s="259">
        <f t="shared" si="0"/>
        <v>5.4290000000000003</v>
      </c>
      <c r="E55" s="259">
        <v>1.7500000000000002</v>
      </c>
      <c r="F55" s="260" t="s">
        <v>106</v>
      </c>
      <c r="G55" s="260" t="s">
        <v>106</v>
      </c>
      <c r="H55" s="260"/>
      <c r="I55" s="247"/>
      <c r="J55" s="247"/>
      <c r="K55" s="247"/>
      <c r="L55" s="248"/>
      <c r="M55" s="248"/>
      <c r="N55" s="248"/>
    </row>
    <row r="56" spans="1:14" ht="15">
      <c r="A56" s="255" t="s">
        <v>15</v>
      </c>
      <c r="B56" s="256">
        <v>4</v>
      </c>
      <c r="C56" s="256">
        <v>1.4410000000000001</v>
      </c>
      <c r="D56" s="256">
        <f t="shared" si="0"/>
        <v>5.4409999999999998</v>
      </c>
      <c r="E56" s="256">
        <v>2</v>
      </c>
      <c r="F56" s="257" t="s">
        <v>108</v>
      </c>
      <c r="G56" s="257" t="s">
        <v>106</v>
      </c>
      <c r="H56" s="257"/>
      <c r="I56" s="247"/>
      <c r="J56" s="247"/>
      <c r="K56" s="247"/>
      <c r="L56" s="248"/>
      <c r="M56" s="248"/>
      <c r="N56" s="248"/>
    </row>
    <row r="57" spans="1:14" ht="15">
      <c r="A57" s="258" t="s">
        <v>498</v>
      </c>
      <c r="B57" s="259">
        <v>6</v>
      </c>
      <c r="C57" s="259">
        <v>0</v>
      </c>
      <c r="D57" s="259">
        <f t="shared" si="0"/>
        <v>6</v>
      </c>
      <c r="E57" s="259">
        <v>0</v>
      </c>
      <c r="F57" s="260" t="s">
        <v>106</v>
      </c>
      <c r="G57" s="260" t="s">
        <v>106</v>
      </c>
      <c r="H57" s="260" t="s">
        <v>106</v>
      </c>
      <c r="I57" s="219"/>
      <c r="J57" s="219"/>
      <c r="K57" s="219"/>
    </row>
    <row r="58" spans="1:14">
      <c r="A58" s="246"/>
    </row>
    <row r="60" spans="1:14">
      <c r="A60" s="27" t="s">
        <v>392</v>
      </c>
    </row>
    <row r="61" spans="1:14">
      <c r="A61" s="27" t="s">
        <v>393</v>
      </c>
    </row>
    <row r="62" spans="1:14">
      <c r="A62" s="249" t="s">
        <v>475</v>
      </c>
    </row>
    <row r="63" spans="1:14">
      <c r="A63" s="249"/>
    </row>
    <row r="64" spans="1:14">
      <c r="A64" s="27" t="s">
        <v>394</v>
      </c>
    </row>
    <row r="65" spans="1:1">
      <c r="A65" s="249" t="s">
        <v>476</v>
      </c>
    </row>
    <row r="66" spans="1:1">
      <c r="A66" s="27" t="s">
        <v>501</v>
      </c>
    </row>
    <row r="67" spans="1:1">
      <c r="A67" s="27" t="s">
        <v>395</v>
      </c>
    </row>
    <row r="68" spans="1:1">
      <c r="A68" s="27" t="s">
        <v>396</v>
      </c>
    </row>
    <row r="69" spans="1:1">
      <c r="A69" s="27" t="s">
        <v>212</v>
      </c>
    </row>
    <row r="70" spans="1:1">
      <c r="A70" s="27" t="s">
        <v>397</v>
      </c>
    </row>
    <row r="71" spans="1:1">
      <c r="A71" s="27" t="s">
        <v>398</v>
      </c>
    </row>
    <row r="72" spans="1:1">
      <c r="A72" s="27" t="s">
        <v>322</v>
      </c>
    </row>
    <row r="73" spans="1:1">
      <c r="A73" s="27" t="s">
        <v>323</v>
      </c>
    </row>
    <row r="74" spans="1:1">
      <c r="A74" s="27" t="s">
        <v>420</v>
      </c>
    </row>
    <row r="75" spans="1:1">
      <c r="A75" s="27" t="s">
        <v>425</v>
      </c>
    </row>
  </sheetData>
  <mergeCells count="8">
    <mergeCell ref="A2:H2"/>
    <mergeCell ref="A3:B3"/>
    <mergeCell ref="A5:A6"/>
    <mergeCell ref="B5:B6"/>
    <mergeCell ref="C5:C6"/>
    <mergeCell ref="D5:D6"/>
    <mergeCell ref="E5:E6"/>
    <mergeCell ref="F5:H5"/>
  </mergeCells>
  <hyperlinks>
    <hyperlink ref="A62" r:id="rId1" xr:uid="{F2440798-1FC8-4E01-9276-D3DA1E07CFE8}"/>
    <hyperlink ref="A65" r:id="rId2" display="https://taxadmin.org/tax-rates-new/" xr:uid="{CF90C5AD-152F-45C5-9C83-0228D4B365A6}"/>
  </hyperlinks>
  <printOptions horizontalCentered="1"/>
  <pageMargins left="0.56999999999999995" right="0.85" top="0.34" bottom="0.4" header="0.23" footer="0.5"/>
  <pageSetup scale="93" orientation="portrait" horizontalDpi="1200" verticalDpi="1200" r:id="rId3"/>
  <headerFooter scaleWithDoc="0" alignWithMargins="0">
    <oddHeader xml:space="preserve">&amp;C
</oddHeader>
  </headerFooter>
  <rowBreaks count="1" manualBreakCount="1">
    <brk id="5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174A7C"/>
    <pageSetUpPr fitToPage="1"/>
  </sheetPr>
  <dimension ref="A1:M61"/>
  <sheetViews>
    <sheetView zoomScaleNormal="100" workbookViewId="0"/>
  </sheetViews>
  <sheetFormatPr defaultColWidth="9.140625" defaultRowHeight="15" customHeight="1"/>
  <cols>
    <col min="1" max="1" width="15.42578125" style="13" customWidth="1"/>
    <col min="2" max="2" width="10" style="9" customWidth="1"/>
    <col min="3" max="3" width="10" style="10" customWidth="1"/>
    <col min="4" max="6" width="10" style="11" customWidth="1"/>
    <col min="7" max="7" width="7.5703125" style="9" customWidth="1"/>
    <col min="8" max="9" width="8.42578125" style="12" customWidth="1"/>
    <col min="10" max="12" width="8.42578125" style="13" customWidth="1"/>
    <col min="13" max="13" width="17.42578125" style="13" customWidth="1"/>
    <col min="14" max="14" width="19.140625" style="13" customWidth="1"/>
    <col min="15" max="15" width="16.42578125" style="13" customWidth="1"/>
    <col min="16" max="16" width="15.42578125" style="13" customWidth="1"/>
    <col min="17" max="16384" width="9.140625" style="13"/>
  </cols>
  <sheetData>
    <row r="1" spans="1:13" ht="18.75">
      <c r="A1" s="30" t="s">
        <v>153</v>
      </c>
      <c r="B1" s="31"/>
      <c r="C1" s="32"/>
      <c r="D1" s="33"/>
      <c r="E1" s="33"/>
      <c r="F1" s="33"/>
      <c r="G1" s="31"/>
      <c r="H1" s="34"/>
      <c r="I1" s="34"/>
      <c r="J1" s="35"/>
      <c r="K1" s="35"/>
      <c r="L1" s="35"/>
    </row>
    <row r="2" spans="1:13" ht="18.75">
      <c r="A2" s="302" t="s">
        <v>477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3" ht="18.7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3" ht="15.75">
      <c r="A4" s="303" t="str">
        <f>"Fiscal Years "&amp;B6&amp;" - "&amp;F6</f>
        <v>Fiscal Years 2017 - 2021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</row>
    <row r="5" spans="1:13" ht="15" customHeight="1">
      <c r="A5" s="38"/>
      <c r="B5" s="304" t="s">
        <v>0</v>
      </c>
      <c r="C5" s="304"/>
      <c r="D5" s="304"/>
      <c r="E5" s="304"/>
      <c r="F5" s="304"/>
      <c r="G5" s="39"/>
      <c r="H5" s="305" t="s">
        <v>1</v>
      </c>
      <c r="I5" s="305"/>
      <c r="J5" s="305"/>
      <c r="K5" s="305"/>
      <c r="L5" s="305"/>
    </row>
    <row r="6" spans="1:13" ht="15" customHeight="1">
      <c r="A6" s="41" t="s">
        <v>2</v>
      </c>
      <c r="B6" s="42">
        <v>2017</v>
      </c>
      <c r="C6" s="42">
        <f>B6+1</f>
        <v>2018</v>
      </c>
      <c r="D6" s="42">
        <f t="shared" ref="D6:F6" si="0">C6+1</f>
        <v>2019</v>
      </c>
      <c r="E6" s="42">
        <f t="shared" si="0"/>
        <v>2020</v>
      </c>
      <c r="F6" s="42">
        <f t="shared" si="0"/>
        <v>2021</v>
      </c>
      <c r="G6" s="43"/>
      <c r="H6" s="42">
        <f>B6</f>
        <v>2017</v>
      </c>
      <c r="I6" s="42">
        <f t="shared" ref="I6:L6" si="1">C6</f>
        <v>2018</v>
      </c>
      <c r="J6" s="42">
        <f t="shared" si="1"/>
        <v>2019</v>
      </c>
      <c r="K6" s="42">
        <f t="shared" si="1"/>
        <v>2020</v>
      </c>
      <c r="L6" s="42">
        <f t="shared" si="1"/>
        <v>2021</v>
      </c>
    </row>
    <row r="7" spans="1:13" ht="15.75">
      <c r="A7" s="44" t="s">
        <v>4</v>
      </c>
      <c r="B7" s="45">
        <v>151.19655409526686</v>
      </c>
      <c r="C7" s="45">
        <v>151.3310121138575</v>
      </c>
      <c r="D7" s="45">
        <v>147.78069777595368</v>
      </c>
      <c r="E7" s="45">
        <v>149.99642013205155</v>
      </c>
      <c r="F7" s="45">
        <v>146.01163264411377</v>
      </c>
      <c r="G7" s="46"/>
      <c r="H7" s="44">
        <v>1</v>
      </c>
      <c r="I7" s="44">
        <v>1</v>
      </c>
      <c r="J7" s="44">
        <v>2</v>
      </c>
      <c r="K7" s="44">
        <v>1</v>
      </c>
      <c r="L7" s="44">
        <v>1</v>
      </c>
    </row>
    <row r="8" spans="1:13" ht="15.75">
      <c r="A8" s="3" t="s">
        <v>6</v>
      </c>
      <c r="B8" s="15">
        <v>133.68171229546201</v>
      </c>
      <c r="C8" s="15">
        <v>140.71793054378762</v>
      </c>
      <c r="D8" s="15">
        <v>147.20379877342347</v>
      </c>
      <c r="E8" s="15">
        <v>138.57729549163736</v>
      </c>
      <c r="F8" s="15">
        <v>135.62560037118797</v>
      </c>
      <c r="G8" s="16"/>
      <c r="H8" s="3">
        <v>2</v>
      </c>
      <c r="I8" s="3">
        <v>2</v>
      </c>
      <c r="J8" s="3">
        <v>3</v>
      </c>
      <c r="K8" s="3">
        <v>2</v>
      </c>
      <c r="L8" s="3">
        <v>2</v>
      </c>
    </row>
    <row r="9" spans="1:13" ht="15.75">
      <c r="A9" s="44" t="s">
        <v>7</v>
      </c>
      <c r="B9" s="45">
        <v>120.63871555322415</v>
      </c>
      <c r="C9" s="45">
        <v>123.64891333596161</v>
      </c>
      <c r="D9" s="45">
        <v>126.52372943283078</v>
      </c>
      <c r="E9" s="45">
        <v>119.55639916035159</v>
      </c>
      <c r="F9" s="45">
        <v>130.6667417864559</v>
      </c>
      <c r="G9" s="46"/>
      <c r="H9" s="44">
        <v>4</v>
      </c>
      <c r="I9" s="44">
        <v>4</v>
      </c>
      <c r="J9" s="44">
        <v>5</v>
      </c>
      <c r="K9" s="44">
        <v>5</v>
      </c>
      <c r="L9" s="44">
        <v>3</v>
      </c>
      <c r="M9" s="17"/>
    </row>
    <row r="10" spans="1:13" ht="15.75">
      <c r="A10" s="3" t="s">
        <v>14</v>
      </c>
      <c r="B10" s="15">
        <v>113.04405016936404</v>
      </c>
      <c r="C10" s="15">
        <v>119.27102679781915</v>
      </c>
      <c r="D10" s="15">
        <v>120.35022509439955</v>
      </c>
      <c r="E10" s="15">
        <v>109.36710036830505</v>
      </c>
      <c r="F10" s="15">
        <v>130.36322971161127</v>
      </c>
      <c r="G10" s="16"/>
      <c r="H10" s="3">
        <v>9</v>
      </c>
      <c r="I10" s="3">
        <v>8</v>
      </c>
      <c r="J10" s="3">
        <v>7</v>
      </c>
      <c r="K10" s="3">
        <v>14</v>
      </c>
      <c r="L10" s="3">
        <v>4</v>
      </c>
    </row>
    <row r="11" spans="1:13" ht="15.75">
      <c r="A11" s="44" t="s">
        <v>8</v>
      </c>
      <c r="B11" s="45">
        <v>118.94985055695365</v>
      </c>
      <c r="C11" s="45">
        <v>120.3403784574369</v>
      </c>
      <c r="D11" s="45">
        <v>127.9162374812296</v>
      </c>
      <c r="E11" s="45">
        <v>127.37334579362108</v>
      </c>
      <c r="F11" s="45">
        <v>126.31421996045509</v>
      </c>
      <c r="G11" s="46"/>
      <c r="H11" s="44">
        <v>6</v>
      </c>
      <c r="I11" s="44">
        <v>5</v>
      </c>
      <c r="J11" s="44">
        <v>4</v>
      </c>
      <c r="K11" s="44">
        <v>4</v>
      </c>
      <c r="L11" s="44">
        <v>5</v>
      </c>
    </row>
    <row r="12" spans="1:13" ht="15.75">
      <c r="A12" s="3" t="s">
        <v>16</v>
      </c>
      <c r="B12" s="15">
        <v>113.36963225491149</v>
      </c>
      <c r="C12" s="15">
        <v>120.2994975768798</v>
      </c>
      <c r="D12" s="15">
        <v>118.05317861312092</v>
      </c>
      <c r="E12" s="15">
        <v>113.16636566688892</v>
      </c>
      <c r="F12" s="15">
        <v>122.66456301890696</v>
      </c>
      <c r="G12" s="16"/>
      <c r="H12" s="3">
        <v>8</v>
      </c>
      <c r="I12" s="3">
        <v>6</v>
      </c>
      <c r="J12" s="3">
        <v>10</v>
      </c>
      <c r="K12" s="3">
        <v>7</v>
      </c>
      <c r="L12" s="3">
        <v>6</v>
      </c>
    </row>
    <row r="13" spans="1:13" ht="15.75">
      <c r="A13" s="44" t="s">
        <v>28</v>
      </c>
      <c r="B13" s="45">
        <v>101.86056993058762</v>
      </c>
      <c r="C13" s="45">
        <v>110.93239816877474</v>
      </c>
      <c r="D13" s="45">
        <v>112.37656010510182</v>
      </c>
      <c r="E13" s="45">
        <v>110.22769891184608</v>
      </c>
      <c r="F13" s="45">
        <v>121.95789903575094</v>
      </c>
      <c r="G13" s="46"/>
      <c r="H13" s="44">
        <v>22</v>
      </c>
      <c r="I13" s="44">
        <v>11</v>
      </c>
      <c r="J13" s="44">
        <v>12</v>
      </c>
      <c r="K13" s="44">
        <v>12</v>
      </c>
      <c r="L13" s="44">
        <v>7</v>
      </c>
    </row>
    <row r="14" spans="1:13" ht="15.75">
      <c r="A14" s="3" t="s">
        <v>9</v>
      </c>
      <c r="B14" s="15">
        <v>119.08602794507915</v>
      </c>
      <c r="C14" s="15">
        <v>119.90646530725869</v>
      </c>
      <c r="D14" s="15">
        <v>119.29687421275909</v>
      </c>
      <c r="E14" s="15">
        <v>112.74134680944933</v>
      </c>
      <c r="F14" s="15">
        <v>121.72492064589922</v>
      </c>
      <c r="G14" s="16"/>
      <c r="H14" s="3">
        <v>5</v>
      </c>
      <c r="I14" s="3">
        <v>7</v>
      </c>
      <c r="J14" s="3">
        <v>8</v>
      </c>
      <c r="K14" s="3">
        <v>8</v>
      </c>
      <c r="L14" s="3">
        <v>8</v>
      </c>
    </row>
    <row r="15" spans="1:13" ht="15.75">
      <c r="A15" s="44" t="s">
        <v>10</v>
      </c>
      <c r="B15" s="45">
        <v>110.78929504843484</v>
      </c>
      <c r="C15" s="45">
        <v>115.25828041748883</v>
      </c>
      <c r="D15" s="45">
        <v>113.91941818209996</v>
      </c>
      <c r="E15" s="45">
        <v>111.03990712363148</v>
      </c>
      <c r="F15" s="45">
        <v>118.41419384528878</v>
      </c>
      <c r="G15" s="46"/>
      <c r="H15" s="44">
        <v>11</v>
      </c>
      <c r="I15" s="44">
        <v>10</v>
      </c>
      <c r="J15" s="44">
        <v>11</v>
      </c>
      <c r="K15" s="44">
        <v>10</v>
      </c>
      <c r="L15" s="44">
        <v>9</v>
      </c>
    </row>
    <row r="16" spans="1:13" ht="15.75">
      <c r="A16" s="3" t="s">
        <v>11</v>
      </c>
      <c r="B16" s="15">
        <v>115.58326702447474</v>
      </c>
      <c r="C16" s="15">
        <v>117.48216074149857</v>
      </c>
      <c r="D16" s="15">
        <v>118.5509614292974</v>
      </c>
      <c r="E16" s="15">
        <v>112.57937088421333</v>
      </c>
      <c r="F16" s="15">
        <v>116.99747406270671</v>
      </c>
      <c r="G16" s="16"/>
      <c r="H16" s="3">
        <v>7</v>
      </c>
      <c r="I16" s="3">
        <v>9</v>
      </c>
      <c r="J16" s="3">
        <v>9</v>
      </c>
      <c r="K16" s="3">
        <v>9</v>
      </c>
      <c r="L16" s="3">
        <v>10</v>
      </c>
    </row>
    <row r="17" spans="1:12" ht="15.75">
      <c r="A17" s="44" t="s">
        <v>23</v>
      </c>
      <c r="B17" s="45">
        <v>105.30638617984471</v>
      </c>
      <c r="C17" s="45">
        <v>105.71076176238439</v>
      </c>
      <c r="D17" s="45">
        <v>109.69903577758851</v>
      </c>
      <c r="E17" s="45">
        <v>102.6871567627818</v>
      </c>
      <c r="F17" s="45">
        <v>115.08133618218771</v>
      </c>
      <c r="G17" s="46"/>
      <c r="H17" s="44">
        <v>15</v>
      </c>
      <c r="I17" s="44">
        <v>19</v>
      </c>
      <c r="J17" s="44">
        <v>16</v>
      </c>
      <c r="K17" s="44">
        <v>17</v>
      </c>
      <c r="L17" s="44">
        <v>11</v>
      </c>
    </row>
    <row r="18" spans="1:12" ht="15.75">
      <c r="A18" s="3" t="s">
        <v>3</v>
      </c>
      <c r="B18" s="15">
        <v>125.23136725122349</v>
      </c>
      <c r="C18" s="15">
        <v>139.84015076603336</v>
      </c>
      <c r="D18" s="15">
        <v>151.25584094310236</v>
      </c>
      <c r="E18" s="15">
        <v>133.88953834816982</v>
      </c>
      <c r="F18" s="15">
        <v>114.54520446689934</v>
      </c>
      <c r="G18" s="16"/>
      <c r="H18" s="3">
        <v>3</v>
      </c>
      <c r="I18" s="3">
        <v>3</v>
      </c>
      <c r="J18" s="3">
        <v>1</v>
      </c>
      <c r="K18" s="3">
        <v>3</v>
      </c>
      <c r="L18" s="3">
        <v>12</v>
      </c>
    </row>
    <row r="19" spans="1:12" ht="15.75">
      <c r="A19" s="44" t="s">
        <v>26</v>
      </c>
      <c r="B19" s="45">
        <v>109.15007588297823</v>
      </c>
      <c r="C19" s="45">
        <v>109.43477687671344</v>
      </c>
      <c r="D19" s="45">
        <v>109.72387287795922</v>
      </c>
      <c r="E19" s="45">
        <v>109.69959871868251</v>
      </c>
      <c r="F19" s="45">
        <v>112.97434301929503</v>
      </c>
      <c r="G19" s="46"/>
      <c r="H19" s="44">
        <v>13</v>
      </c>
      <c r="I19" s="44">
        <v>14</v>
      </c>
      <c r="J19" s="44">
        <v>15</v>
      </c>
      <c r="K19" s="44">
        <v>13</v>
      </c>
      <c r="L19" s="44">
        <v>13</v>
      </c>
    </row>
    <row r="20" spans="1:12" ht="15.75">
      <c r="A20" s="3" t="s">
        <v>19</v>
      </c>
      <c r="B20" s="15">
        <v>104.64313160474008</v>
      </c>
      <c r="C20" s="15">
        <v>108.36120917894007</v>
      </c>
      <c r="D20" s="15">
        <v>107.82209661849267</v>
      </c>
      <c r="E20" s="15">
        <v>106.75704541778678</v>
      </c>
      <c r="F20" s="15">
        <v>112.03802510159636</v>
      </c>
      <c r="G20" s="16"/>
      <c r="H20" s="3">
        <v>16</v>
      </c>
      <c r="I20" s="3">
        <v>15</v>
      </c>
      <c r="J20" s="3">
        <v>17</v>
      </c>
      <c r="K20" s="3">
        <v>15</v>
      </c>
      <c r="L20" s="3">
        <v>14</v>
      </c>
    </row>
    <row r="21" spans="1:12" ht="15.75">
      <c r="A21" s="44" t="s">
        <v>20</v>
      </c>
      <c r="B21" s="45">
        <v>109.51023416661074</v>
      </c>
      <c r="C21" s="45">
        <v>110.58674058284819</v>
      </c>
      <c r="D21" s="45">
        <v>111.57939522819292</v>
      </c>
      <c r="E21" s="45">
        <v>110.53933025031938</v>
      </c>
      <c r="F21" s="45">
        <v>111.74363486475079</v>
      </c>
      <c r="G21" s="46"/>
      <c r="H21" s="44">
        <v>12</v>
      </c>
      <c r="I21" s="44">
        <v>12</v>
      </c>
      <c r="J21" s="44">
        <v>13</v>
      </c>
      <c r="K21" s="44">
        <v>11</v>
      </c>
      <c r="L21" s="44">
        <v>15</v>
      </c>
    </row>
    <row r="22" spans="1:12" ht="15.75">
      <c r="A22" s="3" t="s">
        <v>31</v>
      </c>
      <c r="B22" s="15">
        <v>99.530055966227437</v>
      </c>
      <c r="C22" s="15">
        <v>106.29540523847851</v>
      </c>
      <c r="D22" s="15">
        <v>106.64573042369102</v>
      </c>
      <c r="E22" s="15">
        <v>94.349536466041769</v>
      </c>
      <c r="F22" s="15">
        <v>111.0553182825488</v>
      </c>
      <c r="G22" s="16"/>
      <c r="H22" s="3">
        <v>28</v>
      </c>
      <c r="I22" s="3">
        <v>18</v>
      </c>
      <c r="J22" s="3">
        <v>19</v>
      </c>
      <c r="K22" s="3">
        <v>31</v>
      </c>
      <c r="L22" s="3">
        <v>16</v>
      </c>
    </row>
    <row r="23" spans="1:12" ht="15.75">
      <c r="A23" s="44" t="s">
        <v>12</v>
      </c>
      <c r="B23" s="45">
        <v>101.16883277648692</v>
      </c>
      <c r="C23" s="45">
        <v>103.55060646646615</v>
      </c>
      <c r="D23" s="45">
        <v>124.48394339721163</v>
      </c>
      <c r="E23" s="45">
        <v>116.07946490877731</v>
      </c>
      <c r="F23" s="45">
        <v>110.89758177503867</v>
      </c>
      <c r="G23" s="46"/>
      <c r="H23" s="44">
        <v>25</v>
      </c>
      <c r="I23" s="44">
        <v>22</v>
      </c>
      <c r="J23" s="44">
        <v>6</v>
      </c>
      <c r="K23" s="44">
        <v>6</v>
      </c>
      <c r="L23" s="44">
        <v>17</v>
      </c>
    </row>
    <row r="24" spans="1:12" ht="15.75">
      <c r="A24" s="3" t="s">
        <v>17</v>
      </c>
      <c r="B24" s="15">
        <v>112.97736815546182</v>
      </c>
      <c r="C24" s="15">
        <v>110.37962280844468</v>
      </c>
      <c r="D24" s="15">
        <v>111.32109018269854</v>
      </c>
      <c r="E24" s="15">
        <v>104.57570100275892</v>
      </c>
      <c r="F24" s="15">
        <v>109.89959324609383</v>
      </c>
      <c r="G24" s="16"/>
      <c r="H24" s="3">
        <v>10</v>
      </c>
      <c r="I24" s="3">
        <v>13</v>
      </c>
      <c r="J24" s="3">
        <v>14</v>
      </c>
      <c r="K24" s="3">
        <v>16</v>
      </c>
      <c r="L24" s="3">
        <v>18</v>
      </c>
    </row>
    <row r="25" spans="1:12" ht="15.75">
      <c r="A25" s="44" t="s">
        <v>38</v>
      </c>
      <c r="B25" s="45">
        <v>98.606530285125956</v>
      </c>
      <c r="C25" s="45">
        <v>106.88468337392914</v>
      </c>
      <c r="D25" s="45">
        <v>105.42347263434536</v>
      </c>
      <c r="E25" s="45">
        <v>100.08571454727836</v>
      </c>
      <c r="F25" s="45">
        <v>107.99331126429844</v>
      </c>
      <c r="G25" s="46"/>
      <c r="H25" s="44">
        <v>30</v>
      </c>
      <c r="I25" s="44">
        <v>16</v>
      </c>
      <c r="J25" s="44">
        <v>20</v>
      </c>
      <c r="K25" s="44">
        <v>21</v>
      </c>
      <c r="L25" s="44">
        <v>19</v>
      </c>
    </row>
    <row r="26" spans="1:12" ht="15.75">
      <c r="A26" s="3" t="s">
        <v>21</v>
      </c>
      <c r="B26" s="15">
        <v>102.7397448919684</v>
      </c>
      <c r="C26" s="15">
        <v>104.42863273135532</v>
      </c>
      <c r="D26" s="15">
        <v>104.49149341342904</v>
      </c>
      <c r="E26" s="15">
        <v>100.48502430606916</v>
      </c>
      <c r="F26" s="15">
        <v>104.65820374367058</v>
      </c>
      <c r="G26" s="16"/>
      <c r="H26" s="3">
        <v>21</v>
      </c>
      <c r="I26" s="3">
        <v>20</v>
      </c>
      <c r="J26" s="3">
        <v>22</v>
      </c>
      <c r="K26" s="3">
        <v>20</v>
      </c>
      <c r="L26" s="3">
        <v>20</v>
      </c>
    </row>
    <row r="27" spans="1:12" ht="15.75">
      <c r="A27" s="44" t="s">
        <v>22</v>
      </c>
      <c r="B27" s="45">
        <v>102.77223086723301</v>
      </c>
      <c r="C27" s="45">
        <v>102.64938680213464</v>
      </c>
      <c r="D27" s="45">
        <v>105.33269953483718</v>
      </c>
      <c r="E27" s="45">
        <v>100.82824758744258</v>
      </c>
      <c r="F27" s="45">
        <v>104.16267428962195</v>
      </c>
      <c r="G27" s="46"/>
      <c r="H27" s="44">
        <v>20</v>
      </c>
      <c r="I27" s="44">
        <v>25</v>
      </c>
      <c r="J27" s="44">
        <v>21</v>
      </c>
      <c r="K27" s="44">
        <v>19</v>
      </c>
      <c r="L27" s="44">
        <v>21</v>
      </c>
    </row>
    <row r="28" spans="1:12" ht="15.75">
      <c r="A28" s="3" t="s">
        <v>37</v>
      </c>
      <c r="B28" s="15">
        <v>91.761196232741284</v>
      </c>
      <c r="C28" s="15">
        <v>101.12545198588546</v>
      </c>
      <c r="D28" s="15">
        <v>102.84642151815621</v>
      </c>
      <c r="E28" s="15">
        <v>97.838030777602157</v>
      </c>
      <c r="F28" s="15">
        <v>104.03683382767512</v>
      </c>
      <c r="G28" s="16"/>
      <c r="H28" s="3">
        <v>38</v>
      </c>
      <c r="I28" s="3">
        <v>28</v>
      </c>
      <c r="J28" s="3">
        <v>25</v>
      </c>
      <c r="K28" s="3">
        <v>28</v>
      </c>
      <c r="L28" s="3">
        <v>22</v>
      </c>
    </row>
    <row r="29" spans="1:12" ht="15.75">
      <c r="A29" s="44" t="s">
        <v>13</v>
      </c>
      <c r="B29" s="45">
        <v>105.63491748680364</v>
      </c>
      <c r="C29" s="45">
        <v>106.62081765483576</v>
      </c>
      <c r="D29" s="45">
        <v>106.75809254394827</v>
      </c>
      <c r="E29" s="45">
        <v>99.346042691142017</v>
      </c>
      <c r="F29" s="45">
        <v>103.8635761261317</v>
      </c>
      <c r="G29" s="46"/>
      <c r="H29" s="44">
        <v>14</v>
      </c>
      <c r="I29" s="44">
        <v>17</v>
      </c>
      <c r="J29" s="44">
        <v>18</v>
      </c>
      <c r="K29" s="44">
        <v>24</v>
      </c>
      <c r="L29" s="44">
        <v>23</v>
      </c>
    </row>
    <row r="30" spans="1:12" ht="15.75">
      <c r="A30" s="3" t="s">
        <v>27</v>
      </c>
      <c r="B30" s="15">
        <v>101.8399844243841</v>
      </c>
      <c r="C30" s="15">
        <v>104.04433031989743</v>
      </c>
      <c r="D30" s="15">
        <v>104.43891138790066</v>
      </c>
      <c r="E30" s="15">
        <v>98.959259392851024</v>
      </c>
      <c r="F30" s="15">
        <v>103.83732427213401</v>
      </c>
      <c r="G30" s="16"/>
      <c r="H30" s="3">
        <v>23</v>
      </c>
      <c r="I30" s="3">
        <v>21</v>
      </c>
      <c r="J30" s="3">
        <v>23</v>
      </c>
      <c r="K30" s="3">
        <v>25</v>
      </c>
      <c r="L30" s="3">
        <v>24</v>
      </c>
    </row>
    <row r="31" spans="1:12" ht="15.75">
      <c r="A31" s="44" t="s">
        <v>24</v>
      </c>
      <c r="B31" s="45">
        <v>100.43495759810553</v>
      </c>
      <c r="C31" s="45">
        <v>101.56136786152115</v>
      </c>
      <c r="D31" s="45">
        <v>100.41440388056832</v>
      </c>
      <c r="E31" s="45">
        <v>99.572281328553416</v>
      </c>
      <c r="F31" s="45">
        <v>103.48553989572991</v>
      </c>
      <c r="G31" s="46"/>
      <c r="H31" s="44">
        <v>26</v>
      </c>
      <c r="I31" s="44">
        <v>27</v>
      </c>
      <c r="J31" s="44">
        <v>29</v>
      </c>
      <c r="K31" s="44">
        <v>23</v>
      </c>
      <c r="L31" s="44">
        <v>25</v>
      </c>
    </row>
    <row r="32" spans="1:12" ht="15.75">
      <c r="A32" s="3" t="s">
        <v>18</v>
      </c>
      <c r="B32" s="15">
        <v>104.54897347797612</v>
      </c>
      <c r="C32" s="15">
        <v>102.73552510022891</v>
      </c>
      <c r="D32" s="15">
        <v>102.93541011254176</v>
      </c>
      <c r="E32" s="15">
        <v>101.06497858448444</v>
      </c>
      <c r="F32" s="15">
        <v>102.64652509741109</v>
      </c>
      <c r="G32" s="16"/>
      <c r="H32" s="3">
        <v>17</v>
      </c>
      <c r="I32" s="3">
        <v>24</v>
      </c>
      <c r="J32" s="3">
        <v>24</v>
      </c>
      <c r="K32" s="3">
        <v>18</v>
      </c>
      <c r="L32" s="3">
        <v>26</v>
      </c>
    </row>
    <row r="33" spans="1:12" ht="15.75">
      <c r="A33" s="44" t="s">
        <v>46</v>
      </c>
      <c r="B33" s="45">
        <v>91.107599562303207</v>
      </c>
      <c r="C33" s="45">
        <v>93.680534859145936</v>
      </c>
      <c r="D33" s="45">
        <v>97.349490356352447</v>
      </c>
      <c r="E33" s="45">
        <v>96.27635351594104</v>
      </c>
      <c r="F33" s="45">
        <v>100.89039712921183</v>
      </c>
      <c r="G33" s="46"/>
      <c r="H33" s="44">
        <v>39</v>
      </c>
      <c r="I33" s="44">
        <v>38</v>
      </c>
      <c r="J33" s="44">
        <v>33</v>
      </c>
      <c r="K33" s="44">
        <v>29</v>
      </c>
      <c r="L33" s="44">
        <v>27</v>
      </c>
    </row>
    <row r="34" spans="1:12" ht="15.75">
      <c r="A34" s="3" t="s">
        <v>25</v>
      </c>
      <c r="B34" s="15">
        <v>103.47444560002684</v>
      </c>
      <c r="C34" s="15">
        <v>101.08221775634254</v>
      </c>
      <c r="D34" s="15">
        <v>99.695376011291984</v>
      </c>
      <c r="E34" s="15">
        <v>98.084776384082147</v>
      </c>
      <c r="F34" s="15">
        <v>100.750064119416</v>
      </c>
      <c r="G34" s="16"/>
      <c r="H34" s="3">
        <v>18</v>
      </c>
      <c r="I34" s="3">
        <v>29</v>
      </c>
      <c r="J34" s="3">
        <v>31</v>
      </c>
      <c r="K34" s="3">
        <v>27</v>
      </c>
      <c r="L34" s="3">
        <v>28</v>
      </c>
    </row>
    <row r="35" spans="1:12" ht="15.75">
      <c r="A35" s="44" t="s">
        <v>29</v>
      </c>
      <c r="B35" s="45">
        <v>98.971573909888193</v>
      </c>
      <c r="C35" s="45">
        <v>99.061741543862098</v>
      </c>
      <c r="D35" s="45">
        <v>101.94940809742199</v>
      </c>
      <c r="E35" s="45">
        <v>99.679075343990391</v>
      </c>
      <c r="F35" s="45">
        <v>99.382757111019274</v>
      </c>
      <c r="G35" s="46"/>
      <c r="H35" s="44">
        <v>29</v>
      </c>
      <c r="I35" s="44">
        <v>31</v>
      </c>
      <c r="J35" s="44">
        <v>27</v>
      </c>
      <c r="K35" s="44">
        <v>22</v>
      </c>
      <c r="L35" s="44">
        <v>29</v>
      </c>
    </row>
    <row r="36" spans="1:12" ht="15.75">
      <c r="A36" s="3" t="s">
        <v>40</v>
      </c>
      <c r="B36" s="15">
        <v>96.671089510773982</v>
      </c>
      <c r="C36" s="15">
        <v>97.269090509934017</v>
      </c>
      <c r="D36" s="15">
        <v>97.864672717636353</v>
      </c>
      <c r="E36" s="15">
        <v>92.839895017605215</v>
      </c>
      <c r="F36" s="15">
        <v>99.19728978046038</v>
      </c>
      <c r="G36" s="16"/>
      <c r="H36" s="3">
        <v>31</v>
      </c>
      <c r="I36" s="3">
        <v>32</v>
      </c>
      <c r="J36" s="3">
        <v>32</v>
      </c>
      <c r="K36" s="3">
        <v>33</v>
      </c>
      <c r="L36" s="3">
        <v>30</v>
      </c>
    </row>
    <row r="37" spans="1:12" ht="15.75">
      <c r="A37" s="47" t="s">
        <v>35</v>
      </c>
      <c r="B37" s="48">
        <v>99.819448003451555</v>
      </c>
      <c r="C37" s="48">
        <v>102.8086115647307</v>
      </c>
      <c r="D37" s="48">
        <v>100.96679164197718</v>
      </c>
      <c r="E37" s="48">
        <v>98.099576697247485</v>
      </c>
      <c r="F37" s="48">
        <v>98.666474847229978</v>
      </c>
      <c r="G37" s="49"/>
      <c r="H37" s="47">
        <v>27</v>
      </c>
      <c r="I37" s="47">
        <v>23</v>
      </c>
      <c r="J37" s="47">
        <v>28</v>
      </c>
      <c r="K37" s="47">
        <v>26</v>
      </c>
      <c r="L37" s="47">
        <v>31</v>
      </c>
    </row>
    <row r="38" spans="1:12" ht="15.75">
      <c r="A38" s="3" t="s">
        <v>32</v>
      </c>
      <c r="B38" s="15">
        <v>92.257189736613725</v>
      </c>
      <c r="C38" s="15">
        <v>94.132986690498356</v>
      </c>
      <c r="D38" s="15">
        <v>95.372497616777878</v>
      </c>
      <c r="E38" s="15">
        <v>90.839211132545458</v>
      </c>
      <c r="F38" s="15">
        <v>96.97946015035528</v>
      </c>
      <c r="G38" s="16"/>
      <c r="H38" s="3">
        <v>37</v>
      </c>
      <c r="I38" s="3">
        <v>35</v>
      </c>
      <c r="J38" s="3">
        <v>35</v>
      </c>
      <c r="K38" s="3">
        <v>34</v>
      </c>
      <c r="L38" s="3">
        <v>32</v>
      </c>
    </row>
    <row r="39" spans="1:12" ht="15.75">
      <c r="A39" s="44" t="s">
        <v>33</v>
      </c>
      <c r="B39" s="45">
        <v>101.28288112317443</v>
      </c>
      <c r="C39" s="45">
        <v>100.17890451397336</v>
      </c>
      <c r="D39" s="45">
        <v>100.1172753682164</v>
      </c>
      <c r="E39" s="45">
        <v>94.67002161639563</v>
      </c>
      <c r="F39" s="45">
        <v>95.72688958774576</v>
      </c>
      <c r="G39" s="46"/>
      <c r="H39" s="44">
        <v>24</v>
      </c>
      <c r="I39" s="44">
        <v>30</v>
      </c>
      <c r="J39" s="44">
        <v>30</v>
      </c>
      <c r="K39" s="44">
        <v>30</v>
      </c>
      <c r="L39" s="44">
        <v>33</v>
      </c>
    </row>
    <row r="40" spans="1:12" ht="15.75">
      <c r="A40" s="3" t="s">
        <v>34</v>
      </c>
      <c r="B40" s="15">
        <v>94.800602440386996</v>
      </c>
      <c r="C40" s="15">
        <v>94.031671052517495</v>
      </c>
      <c r="D40" s="15">
        <v>93.994089537941036</v>
      </c>
      <c r="E40" s="15">
        <v>87.980072059255107</v>
      </c>
      <c r="F40" s="15">
        <v>95.472695249113812</v>
      </c>
      <c r="G40" s="16"/>
      <c r="H40" s="3">
        <v>33</v>
      </c>
      <c r="I40" s="3">
        <v>37</v>
      </c>
      <c r="J40" s="3">
        <v>38</v>
      </c>
      <c r="K40" s="3">
        <v>40</v>
      </c>
      <c r="L40" s="3">
        <v>34</v>
      </c>
    </row>
    <row r="41" spans="1:12" ht="15.75">
      <c r="A41" s="44" t="s">
        <v>44</v>
      </c>
      <c r="B41" s="45">
        <v>94.375405867676349</v>
      </c>
      <c r="C41" s="45">
        <v>94.091428043753837</v>
      </c>
      <c r="D41" s="45">
        <v>91.421946540946252</v>
      </c>
      <c r="E41" s="45">
        <v>90.693307829254366</v>
      </c>
      <c r="F41" s="45">
        <v>94.967988377218035</v>
      </c>
      <c r="G41" s="46"/>
      <c r="H41" s="44">
        <v>34</v>
      </c>
      <c r="I41" s="44">
        <v>36</v>
      </c>
      <c r="J41" s="44">
        <v>41</v>
      </c>
      <c r="K41" s="44">
        <v>35</v>
      </c>
      <c r="L41" s="44">
        <v>35</v>
      </c>
    </row>
    <row r="42" spans="1:12" ht="15.75">
      <c r="A42" s="3" t="s">
        <v>30</v>
      </c>
      <c r="B42" s="15">
        <v>103.3012316839276</v>
      </c>
      <c r="C42" s="15">
        <v>102.38897491483431</v>
      </c>
      <c r="D42" s="15">
        <v>102.00292975922473</v>
      </c>
      <c r="E42" s="15">
        <v>93.819052826585491</v>
      </c>
      <c r="F42" s="15">
        <v>94.346182398225864</v>
      </c>
      <c r="G42" s="16"/>
      <c r="H42" s="3">
        <v>19</v>
      </c>
      <c r="I42" s="3">
        <v>26</v>
      </c>
      <c r="J42" s="3">
        <v>26</v>
      </c>
      <c r="K42" s="3">
        <v>32</v>
      </c>
      <c r="L42" s="3">
        <v>36</v>
      </c>
    </row>
    <row r="43" spans="1:12" ht="15.75">
      <c r="A43" s="44" t="s">
        <v>36</v>
      </c>
      <c r="B43" s="45">
        <v>95.865939905407501</v>
      </c>
      <c r="C43" s="45">
        <v>95.98074543828595</v>
      </c>
      <c r="D43" s="45">
        <v>94.02986031446116</v>
      </c>
      <c r="E43" s="45">
        <v>87.478938926820419</v>
      </c>
      <c r="F43" s="45">
        <v>94.052155456077571</v>
      </c>
      <c r="G43" s="46"/>
      <c r="H43" s="44">
        <v>32</v>
      </c>
      <c r="I43" s="44">
        <v>33</v>
      </c>
      <c r="J43" s="44">
        <v>37</v>
      </c>
      <c r="K43" s="44">
        <v>41</v>
      </c>
      <c r="L43" s="44">
        <v>37</v>
      </c>
    </row>
    <row r="44" spans="1:12" ht="15.75">
      <c r="A44" s="3" t="s">
        <v>47</v>
      </c>
      <c r="B44" s="15">
        <v>85.97491090878799</v>
      </c>
      <c r="C44" s="15">
        <v>86.453907229503571</v>
      </c>
      <c r="D44" s="15">
        <v>88.668855889557364</v>
      </c>
      <c r="E44" s="15">
        <v>89.39460174432925</v>
      </c>
      <c r="F44" s="15">
        <v>92.677008878489701</v>
      </c>
      <c r="G44" s="16"/>
      <c r="H44" s="3">
        <v>46</v>
      </c>
      <c r="I44" s="3">
        <v>47</v>
      </c>
      <c r="J44" s="3">
        <v>44</v>
      </c>
      <c r="K44" s="3">
        <v>37</v>
      </c>
      <c r="L44" s="3">
        <v>38</v>
      </c>
    </row>
    <row r="45" spans="1:12" ht="15.75">
      <c r="A45" s="44" t="s">
        <v>42</v>
      </c>
      <c r="B45" s="45">
        <v>87.765356146207964</v>
      </c>
      <c r="C45" s="45">
        <v>89.699388176869746</v>
      </c>
      <c r="D45" s="45">
        <v>90.673554540035767</v>
      </c>
      <c r="E45" s="45">
        <v>88.944828528021034</v>
      </c>
      <c r="F45" s="45">
        <v>91.5718433502485</v>
      </c>
      <c r="G45" s="46"/>
      <c r="H45" s="44">
        <v>44</v>
      </c>
      <c r="I45" s="44">
        <v>41</v>
      </c>
      <c r="J45" s="44">
        <v>42</v>
      </c>
      <c r="K45" s="44">
        <v>38</v>
      </c>
      <c r="L45" s="44">
        <v>39</v>
      </c>
    </row>
    <row r="46" spans="1:12" ht="15.75">
      <c r="A46" s="3" t="s">
        <v>41</v>
      </c>
      <c r="B46" s="15">
        <v>93.072896462489553</v>
      </c>
      <c r="C46" s="15">
        <v>92.316229986056044</v>
      </c>
      <c r="D46" s="15">
        <v>95.382097198051099</v>
      </c>
      <c r="E46" s="15">
        <v>88.252332865084824</v>
      </c>
      <c r="F46" s="15">
        <v>90.059391662245218</v>
      </c>
      <c r="G46" s="16"/>
      <c r="H46" s="3">
        <v>35</v>
      </c>
      <c r="I46" s="3">
        <v>39</v>
      </c>
      <c r="J46" s="3">
        <v>34</v>
      </c>
      <c r="K46" s="3">
        <v>39</v>
      </c>
      <c r="L46" s="3">
        <v>40</v>
      </c>
    </row>
    <row r="47" spans="1:12" ht="15.75">
      <c r="A47" s="44" t="s">
        <v>49</v>
      </c>
      <c r="B47" s="45">
        <v>82.669914819469483</v>
      </c>
      <c r="C47" s="45">
        <v>87.16560442895566</v>
      </c>
      <c r="D47" s="45">
        <v>92.5044463124364</v>
      </c>
      <c r="E47" s="45">
        <v>86.477984938517636</v>
      </c>
      <c r="F47" s="45">
        <v>89.45592903190834</v>
      </c>
      <c r="G47" s="46"/>
      <c r="H47" s="44">
        <v>48</v>
      </c>
      <c r="I47" s="44">
        <v>46</v>
      </c>
      <c r="J47" s="44">
        <v>40</v>
      </c>
      <c r="K47" s="44">
        <v>43</v>
      </c>
      <c r="L47" s="44">
        <v>41</v>
      </c>
    </row>
    <row r="48" spans="1:12" ht="15.75">
      <c r="A48" s="3" t="s">
        <v>43</v>
      </c>
      <c r="B48" s="15">
        <v>88.889542899937894</v>
      </c>
      <c r="C48" s="15">
        <v>87.565114923785131</v>
      </c>
      <c r="D48" s="15">
        <v>89.042416023197475</v>
      </c>
      <c r="E48" s="15">
        <v>84.963574826237277</v>
      </c>
      <c r="F48" s="15">
        <v>89.422901521397321</v>
      </c>
      <c r="G48" s="16"/>
      <c r="H48" s="3">
        <v>42</v>
      </c>
      <c r="I48" s="3">
        <v>44</v>
      </c>
      <c r="J48" s="3">
        <v>43</v>
      </c>
      <c r="K48" s="3">
        <v>44</v>
      </c>
      <c r="L48" s="3">
        <v>42</v>
      </c>
    </row>
    <row r="49" spans="1:12" ht="15.75">
      <c r="A49" s="44" t="s">
        <v>45</v>
      </c>
      <c r="B49" s="45">
        <v>87.388943435764133</v>
      </c>
      <c r="C49" s="45">
        <v>88.89514059396393</v>
      </c>
      <c r="D49" s="45">
        <v>88.480909298413096</v>
      </c>
      <c r="E49" s="45">
        <v>82.075654508454875</v>
      </c>
      <c r="F49" s="45">
        <v>89.24972449483441</v>
      </c>
      <c r="G49" s="46"/>
      <c r="H49" s="44">
        <v>45</v>
      </c>
      <c r="I49" s="44">
        <v>42</v>
      </c>
      <c r="J49" s="44">
        <v>45</v>
      </c>
      <c r="K49" s="44">
        <v>46</v>
      </c>
      <c r="L49" s="44">
        <v>43</v>
      </c>
    </row>
    <row r="50" spans="1:12" ht="15.75">
      <c r="A50" s="3" t="s">
        <v>39</v>
      </c>
      <c r="B50" s="15">
        <v>92.409975910630052</v>
      </c>
      <c r="C50" s="15">
        <v>94.250572075687984</v>
      </c>
      <c r="D50" s="15">
        <v>93.889309107086277</v>
      </c>
      <c r="E50" s="15">
        <v>90.133381101225623</v>
      </c>
      <c r="F50" s="15">
        <v>89.171000161802027</v>
      </c>
      <c r="G50" s="16"/>
      <c r="H50" s="3">
        <v>36</v>
      </c>
      <c r="I50" s="3">
        <v>34</v>
      </c>
      <c r="J50" s="3">
        <v>39</v>
      </c>
      <c r="K50" s="3">
        <v>36</v>
      </c>
      <c r="L50" s="3">
        <v>44</v>
      </c>
    </row>
    <row r="51" spans="1:12" ht="15.75">
      <c r="A51" s="44" t="s">
        <v>52</v>
      </c>
      <c r="B51" s="45">
        <v>77.193524080880238</v>
      </c>
      <c r="C51" s="45">
        <v>79.750393992536772</v>
      </c>
      <c r="D51" s="45">
        <v>79.637060312831593</v>
      </c>
      <c r="E51" s="45">
        <v>76.72164481996704</v>
      </c>
      <c r="F51" s="45">
        <v>82.524191288022038</v>
      </c>
      <c r="G51" s="46"/>
      <c r="H51" s="44">
        <v>49</v>
      </c>
      <c r="I51" s="44">
        <v>50</v>
      </c>
      <c r="J51" s="44">
        <v>49</v>
      </c>
      <c r="K51" s="44">
        <v>48</v>
      </c>
      <c r="L51" s="44">
        <v>45</v>
      </c>
    </row>
    <row r="52" spans="1:12" ht="15.75">
      <c r="A52" s="3" t="s">
        <v>48</v>
      </c>
      <c r="B52" s="15">
        <v>88.897579390926367</v>
      </c>
      <c r="C52" s="15">
        <v>91.923227520626483</v>
      </c>
      <c r="D52" s="15">
        <v>84.968592789395018</v>
      </c>
      <c r="E52" s="15">
        <v>80.052595993674345</v>
      </c>
      <c r="F52" s="15">
        <v>80.189876258254799</v>
      </c>
      <c r="G52" s="16"/>
      <c r="H52" s="3">
        <v>41</v>
      </c>
      <c r="I52" s="3">
        <v>40</v>
      </c>
      <c r="J52" s="3">
        <v>48</v>
      </c>
      <c r="K52" s="3">
        <v>47</v>
      </c>
      <c r="L52" s="3">
        <v>46</v>
      </c>
    </row>
    <row r="53" spans="1:12" ht="15.75">
      <c r="A53" s="44" t="s">
        <v>15</v>
      </c>
      <c r="B53" s="45">
        <v>90.013927263019411</v>
      </c>
      <c r="C53" s="45">
        <v>88.798426466876393</v>
      </c>
      <c r="D53" s="45">
        <v>95.092225762082236</v>
      </c>
      <c r="E53" s="45">
        <v>87.337564549934541</v>
      </c>
      <c r="F53" s="45">
        <v>79.640050282044243</v>
      </c>
      <c r="G53" s="46"/>
      <c r="H53" s="44">
        <v>40</v>
      </c>
      <c r="I53" s="44">
        <v>43</v>
      </c>
      <c r="J53" s="44">
        <v>36</v>
      </c>
      <c r="K53" s="44">
        <v>42</v>
      </c>
      <c r="L53" s="44">
        <v>47</v>
      </c>
    </row>
    <row r="54" spans="1:12" ht="15.75">
      <c r="A54" s="3" t="s">
        <v>50</v>
      </c>
      <c r="B54" s="15">
        <v>87.837117793581456</v>
      </c>
      <c r="C54" s="15">
        <v>87.564138052957361</v>
      </c>
      <c r="D54" s="15">
        <v>85.37218678008152</v>
      </c>
      <c r="E54" s="15">
        <v>82.588660751091993</v>
      </c>
      <c r="F54" s="15">
        <v>79.016125152244697</v>
      </c>
      <c r="G54" s="16"/>
      <c r="H54" s="3">
        <v>43</v>
      </c>
      <c r="I54" s="3">
        <v>45</v>
      </c>
      <c r="J54" s="3">
        <v>47</v>
      </c>
      <c r="K54" s="3">
        <v>45</v>
      </c>
      <c r="L54" s="3">
        <v>48</v>
      </c>
    </row>
    <row r="55" spans="1:12" ht="15.75">
      <c r="A55" s="44" t="s">
        <v>51</v>
      </c>
      <c r="B55" s="45">
        <v>82.685187078481292</v>
      </c>
      <c r="C55" s="45">
        <v>82.823272788130424</v>
      </c>
      <c r="D55" s="45">
        <v>79.603544714680893</v>
      </c>
      <c r="E55" s="45">
        <v>76.380421748173305</v>
      </c>
      <c r="F55" s="45">
        <v>78.311410591705197</v>
      </c>
      <c r="G55" s="46"/>
      <c r="H55" s="44">
        <v>47</v>
      </c>
      <c r="I55" s="44">
        <v>49</v>
      </c>
      <c r="J55" s="44">
        <v>50</v>
      </c>
      <c r="K55" s="44">
        <v>49</v>
      </c>
      <c r="L55" s="44">
        <v>49</v>
      </c>
    </row>
    <row r="56" spans="1:12" ht="15.75">
      <c r="A56" s="3" t="s">
        <v>5</v>
      </c>
      <c r="B56" s="15">
        <v>73.896283198701724</v>
      </c>
      <c r="C56" s="15">
        <v>85.031918395778561</v>
      </c>
      <c r="D56" s="15">
        <v>86.438823878114178</v>
      </c>
      <c r="E56" s="15">
        <v>75.295500094365906</v>
      </c>
      <c r="F56" s="15">
        <v>67.790672812197599</v>
      </c>
      <c r="G56" s="16"/>
      <c r="H56" s="3">
        <v>50</v>
      </c>
      <c r="I56" s="3">
        <v>48</v>
      </c>
      <c r="J56" s="3">
        <v>46</v>
      </c>
      <c r="K56" s="3">
        <v>50</v>
      </c>
      <c r="L56" s="3">
        <v>50</v>
      </c>
    </row>
    <row r="57" spans="1:12" ht="15.75">
      <c r="A57" s="44"/>
      <c r="B57" s="45"/>
      <c r="C57" s="45"/>
      <c r="D57" s="45"/>
      <c r="E57" s="45"/>
      <c r="F57" s="45"/>
      <c r="G57" s="46"/>
      <c r="H57" s="44"/>
      <c r="I57" s="44"/>
      <c r="J57" s="44"/>
      <c r="K57" s="44"/>
      <c r="L57" s="44"/>
    </row>
    <row r="58" spans="1:12" ht="15.75">
      <c r="A58" s="3" t="s">
        <v>53</v>
      </c>
      <c r="B58" s="15">
        <f>AVERAGE(B7:B56)</f>
        <v>101.29356457708356</v>
      </c>
      <c r="C58" s="15">
        <f>AVERAGE(C7:C56)</f>
        <v>103.60683548980934</v>
      </c>
      <c r="D58" s="15">
        <f>AVERAGE(D7:D56)</f>
        <v>104.83323904286181</v>
      </c>
      <c r="E58" s="15">
        <f>AVERAGE(E7:E56)</f>
        <v>100.00922458503072</v>
      </c>
      <c r="F58" s="15">
        <f>AVERAGE(F7:F56)</f>
        <v>103.4634396045786</v>
      </c>
      <c r="G58" s="16"/>
      <c r="H58" s="3"/>
      <c r="I58" s="3"/>
      <c r="J58" s="3"/>
      <c r="K58" s="3"/>
      <c r="L58" s="3"/>
    </row>
    <row r="59" spans="1:12" ht="15" customHeight="1">
      <c r="A59" s="20"/>
      <c r="B59" s="21"/>
      <c r="C59" s="22"/>
      <c r="D59" s="23"/>
      <c r="E59" s="23"/>
      <c r="F59" s="23"/>
      <c r="G59" s="21"/>
      <c r="H59" s="24"/>
      <c r="I59" s="24"/>
      <c r="J59" s="20"/>
      <c r="K59" s="3"/>
      <c r="L59" s="3"/>
    </row>
    <row r="60" spans="1:12" ht="15" customHeight="1">
      <c r="A60" s="3"/>
      <c r="B60" s="18"/>
      <c r="C60" s="25"/>
      <c r="D60" s="26"/>
      <c r="E60" s="26"/>
      <c r="F60" s="26"/>
      <c r="G60" s="18"/>
      <c r="H60" s="14"/>
      <c r="I60" s="14"/>
      <c r="J60" s="3"/>
      <c r="K60" s="3"/>
      <c r="L60" s="3"/>
    </row>
    <row r="61" spans="1:12" ht="15" customHeight="1">
      <c r="A61" s="27" t="s">
        <v>296</v>
      </c>
      <c r="B61" s="18"/>
      <c r="C61" s="25"/>
      <c r="D61" s="26"/>
      <c r="E61" s="26"/>
      <c r="F61" s="26"/>
      <c r="G61" s="18"/>
      <c r="H61" s="14"/>
      <c r="I61" s="14"/>
      <c r="J61" s="3"/>
      <c r="K61" s="3"/>
      <c r="L61" s="3"/>
    </row>
  </sheetData>
  <sortState xmlns:xlrd2="http://schemas.microsoft.com/office/spreadsheetml/2017/richdata2" ref="A7:L56">
    <sortCondition ref="L7:L56"/>
  </sortState>
  <mergeCells count="4">
    <mergeCell ref="A2:L2"/>
    <mergeCell ref="A4:L4"/>
    <mergeCell ref="B5:F5"/>
    <mergeCell ref="H5:L5"/>
  </mergeCells>
  <printOptions horizontalCentered="1"/>
  <pageMargins left="0.6" right="0.5" top="0.75" bottom="0.75" header="0.5" footer="0.5"/>
  <pageSetup scale="7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DDEBF7"/>
  </sheetPr>
  <dimension ref="A1:Z91"/>
  <sheetViews>
    <sheetView zoomScaleNormal="100" zoomScaleSheetLayoutView="100" workbookViewId="0"/>
  </sheetViews>
  <sheetFormatPr defaultColWidth="9.140625" defaultRowHeight="12"/>
  <cols>
    <col min="1" max="1" width="18.140625" style="116" customWidth="1"/>
    <col min="2" max="2" width="16.140625" style="272" customWidth="1"/>
    <col min="3" max="3" width="19.42578125" style="116" customWidth="1"/>
    <col min="4" max="4" width="18.140625" style="116" customWidth="1"/>
    <col min="5" max="5" width="16.140625" style="272" customWidth="1"/>
    <col min="6" max="6" width="3.7109375" style="116" customWidth="1"/>
    <col min="7" max="7" width="3" style="116" customWidth="1"/>
    <col min="8" max="16384" width="9.140625" style="116"/>
  </cols>
  <sheetData>
    <row r="1" spans="1:5" ht="18.75">
      <c r="A1" s="36" t="s">
        <v>170</v>
      </c>
      <c r="B1" s="36"/>
      <c r="C1" s="36"/>
      <c r="D1" s="36"/>
      <c r="E1" s="36"/>
    </row>
    <row r="2" spans="1:5" s="50" customFormat="1" ht="18.75">
      <c r="A2" s="302" t="s">
        <v>499</v>
      </c>
      <c r="B2" s="302"/>
      <c r="C2" s="302"/>
      <c r="D2" s="302"/>
      <c r="E2" s="302"/>
    </row>
    <row r="3" spans="1:5" s="50" customFormat="1" ht="18.75">
      <c r="A3" s="81"/>
      <c r="B3" s="81"/>
      <c r="C3" s="81"/>
      <c r="D3" s="81"/>
      <c r="E3" s="81"/>
    </row>
    <row r="4" spans="1:5" s="50" customFormat="1" ht="18.75">
      <c r="A4" s="303" t="str">
        <f>"As of January 1, "&amp;(('Table 1'!F6)+2)</f>
        <v>As of January 1, 2023</v>
      </c>
      <c r="B4" s="303"/>
      <c r="C4" s="303"/>
      <c r="D4" s="303"/>
      <c r="E4" s="303"/>
    </row>
    <row r="5" spans="1:5" ht="15.6" customHeight="1">
      <c r="A5" s="339" t="s">
        <v>109</v>
      </c>
      <c r="B5" s="340"/>
      <c r="C5" s="64"/>
      <c r="D5" s="340" t="s">
        <v>110</v>
      </c>
      <c r="E5" s="341"/>
    </row>
    <row r="6" spans="1:5" ht="13.7" customHeight="1">
      <c r="A6" s="283" t="s">
        <v>111</v>
      </c>
      <c r="B6" s="284" t="s">
        <v>112</v>
      </c>
      <c r="C6" s="67"/>
      <c r="D6" s="67" t="s">
        <v>111</v>
      </c>
      <c r="E6" s="285" t="s">
        <v>113</v>
      </c>
    </row>
    <row r="7" spans="1:5" ht="15">
      <c r="A7" s="94" t="s">
        <v>141</v>
      </c>
      <c r="B7" s="286">
        <v>0.67500000000000004</v>
      </c>
      <c r="C7" s="94"/>
      <c r="D7" s="94" t="s">
        <v>280</v>
      </c>
      <c r="E7" s="286">
        <v>28</v>
      </c>
    </row>
    <row r="8" spans="1:5" ht="15">
      <c r="A8" s="2" t="s">
        <v>119</v>
      </c>
      <c r="B8" s="282">
        <v>2</v>
      </c>
      <c r="C8" s="2"/>
      <c r="D8" s="2" t="s">
        <v>5</v>
      </c>
      <c r="E8" s="282">
        <v>8.9499999999999993</v>
      </c>
    </row>
    <row r="9" spans="1:5" ht="15">
      <c r="A9" s="94" t="s">
        <v>120</v>
      </c>
      <c r="B9" s="286">
        <v>2</v>
      </c>
      <c r="C9" s="94"/>
      <c r="D9" s="94" t="s">
        <v>465</v>
      </c>
      <c r="E9" s="286">
        <v>19</v>
      </c>
    </row>
    <row r="10" spans="1:5" ht="15">
      <c r="A10" s="2" t="s">
        <v>137</v>
      </c>
      <c r="B10" s="282">
        <v>1.1500000000000001</v>
      </c>
      <c r="C10" s="2"/>
      <c r="D10" s="2" t="s">
        <v>24</v>
      </c>
      <c r="E10" s="282">
        <v>24.9</v>
      </c>
    </row>
    <row r="11" spans="1:5" ht="15">
      <c r="A11" s="94" t="s">
        <v>197</v>
      </c>
      <c r="B11" s="286">
        <v>2.87</v>
      </c>
      <c r="C11" s="94"/>
      <c r="D11" s="94" t="s">
        <v>287</v>
      </c>
      <c r="E11" s="286">
        <v>62.9</v>
      </c>
    </row>
    <row r="12" spans="1:5" ht="15">
      <c r="A12" s="2" t="s">
        <v>135</v>
      </c>
      <c r="B12" s="282">
        <v>1.94</v>
      </c>
      <c r="C12" s="2"/>
      <c r="D12" s="2" t="s">
        <v>135</v>
      </c>
      <c r="E12" s="282">
        <v>22</v>
      </c>
    </row>
    <row r="13" spans="1:5" ht="15">
      <c r="A13" s="94" t="s">
        <v>176</v>
      </c>
      <c r="B13" s="286">
        <v>4.3500000000000005</v>
      </c>
      <c r="C13" s="94"/>
      <c r="D13" s="94" t="s">
        <v>466</v>
      </c>
      <c r="E13" s="286">
        <v>25</v>
      </c>
    </row>
    <row r="14" spans="1:5" ht="15">
      <c r="A14" s="2" t="s">
        <v>28</v>
      </c>
      <c r="B14" s="282">
        <v>2.1</v>
      </c>
      <c r="C14" s="2"/>
      <c r="D14" s="2" t="s">
        <v>28</v>
      </c>
      <c r="E14" s="282">
        <v>23</v>
      </c>
    </row>
    <row r="15" spans="1:5" ht="15">
      <c r="A15" s="94" t="s">
        <v>130</v>
      </c>
      <c r="B15" s="286">
        <v>4.5</v>
      </c>
      <c r="C15" s="94"/>
      <c r="D15" s="94" t="s">
        <v>130</v>
      </c>
      <c r="E15" s="286">
        <v>34.200000000000003</v>
      </c>
    </row>
    <row r="16" spans="1:5" ht="15">
      <c r="A16" s="2" t="s">
        <v>196</v>
      </c>
      <c r="B16" s="282">
        <v>1.3390000000000002</v>
      </c>
      <c r="C16" s="2"/>
      <c r="D16" s="2" t="s">
        <v>234</v>
      </c>
      <c r="E16" s="282">
        <v>35.225000000000001</v>
      </c>
    </row>
    <row r="17" spans="1:5" ht="15">
      <c r="A17" s="94" t="s">
        <v>149</v>
      </c>
      <c r="B17" s="286">
        <v>0.37</v>
      </c>
      <c r="C17" s="94"/>
      <c r="D17" s="94" t="s">
        <v>464</v>
      </c>
      <c r="E17" s="286">
        <v>31.2</v>
      </c>
    </row>
    <row r="18" spans="1:5" ht="15">
      <c r="A18" s="2" t="s">
        <v>93</v>
      </c>
      <c r="B18" s="282">
        <v>3.2</v>
      </c>
      <c r="C18" s="2"/>
      <c r="D18" s="2" t="s">
        <v>235</v>
      </c>
      <c r="E18" s="282">
        <v>16</v>
      </c>
    </row>
    <row r="19" spans="1:5" ht="15">
      <c r="A19" s="94" t="s">
        <v>145</v>
      </c>
      <c r="B19" s="286">
        <v>0.57000000000000006</v>
      </c>
      <c r="C19" s="94"/>
      <c r="D19" s="94" t="s">
        <v>44</v>
      </c>
      <c r="E19" s="286">
        <v>33</v>
      </c>
    </row>
    <row r="20" spans="1:5" ht="15">
      <c r="A20" s="2" t="s">
        <v>125</v>
      </c>
      <c r="B20" s="282">
        <v>2.98</v>
      </c>
      <c r="C20" s="2"/>
      <c r="D20" s="2" t="s">
        <v>288</v>
      </c>
      <c r="E20" s="282">
        <v>43.4</v>
      </c>
    </row>
    <row r="21" spans="1:5" ht="15">
      <c r="A21" s="94" t="s">
        <v>139</v>
      </c>
      <c r="B21" s="286">
        <v>0.995</v>
      </c>
      <c r="C21" s="94"/>
      <c r="D21" s="94" t="s">
        <v>281</v>
      </c>
      <c r="E21" s="286">
        <v>33</v>
      </c>
    </row>
    <row r="22" spans="1:5" ht="15">
      <c r="A22" s="2" t="s">
        <v>134</v>
      </c>
      <c r="B22" s="282">
        <v>1.36</v>
      </c>
      <c r="C22" s="2"/>
      <c r="D22" s="2" t="s">
        <v>26</v>
      </c>
      <c r="E22" s="282">
        <v>30</v>
      </c>
    </row>
    <row r="23" spans="1:5" ht="15">
      <c r="A23" s="94" t="s">
        <v>38</v>
      </c>
      <c r="B23" s="286">
        <v>1.29</v>
      </c>
      <c r="C23" s="94"/>
      <c r="D23" s="94" t="s">
        <v>38</v>
      </c>
      <c r="E23" s="286">
        <v>24.03</v>
      </c>
    </row>
    <row r="24" spans="1:5" ht="15">
      <c r="A24" s="2" t="s">
        <v>143</v>
      </c>
      <c r="B24" s="282">
        <v>1.1000000000000001</v>
      </c>
      <c r="C24" s="2"/>
      <c r="D24" s="2" t="s">
        <v>289</v>
      </c>
      <c r="E24" s="282">
        <v>26</v>
      </c>
    </row>
    <row r="25" spans="1:5" ht="15">
      <c r="A25" s="94" t="s">
        <v>33</v>
      </c>
      <c r="B25" s="286">
        <v>1.08</v>
      </c>
      <c r="C25" s="94"/>
      <c r="D25" s="94" t="s">
        <v>33</v>
      </c>
      <c r="E25" s="286">
        <v>20.125</v>
      </c>
    </row>
    <row r="26" spans="1:5" ht="15">
      <c r="A26" s="2" t="s">
        <v>121</v>
      </c>
      <c r="B26" s="282">
        <v>2</v>
      </c>
      <c r="C26" s="2"/>
      <c r="D26" s="2" t="s">
        <v>8</v>
      </c>
      <c r="E26" s="282">
        <v>30</v>
      </c>
    </row>
    <row r="27" spans="1:5" ht="15">
      <c r="A27" s="94" t="s">
        <v>122</v>
      </c>
      <c r="B27" s="286">
        <v>3.75</v>
      </c>
      <c r="C27" s="94"/>
      <c r="D27" s="94" t="s">
        <v>282</v>
      </c>
      <c r="E27" s="286">
        <v>42.7</v>
      </c>
    </row>
    <row r="28" spans="1:5" ht="15">
      <c r="A28" s="2" t="s">
        <v>116</v>
      </c>
      <c r="B28" s="282">
        <v>3.5100000000000002</v>
      </c>
      <c r="C28" s="2"/>
      <c r="D28" s="2" t="s">
        <v>21</v>
      </c>
      <c r="E28" s="282">
        <v>24</v>
      </c>
    </row>
    <row r="29" spans="1:5" ht="15">
      <c r="A29" s="94" t="s">
        <v>124</v>
      </c>
      <c r="B29" s="286">
        <v>2</v>
      </c>
      <c r="C29" s="94"/>
      <c r="D29" s="94" t="s">
        <v>283</v>
      </c>
      <c r="E29" s="286">
        <v>28.6</v>
      </c>
    </row>
    <row r="30" spans="1:5" ht="15">
      <c r="A30" s="2" t="s">
        <v>233</v>
      </c>
      <c r="B30" s="282">
        <v>3.04</v>
      </c>
      <c r="C30" s="2"/>
      <c r="D30" s="2" t="s">
        <v>9</v>
      </c>
      <c r="E30" s="282">
        <v>28.6</v>
      </c>
    </row>
    <row r="31" spans="1:5" ht="15">
      <c r="A31" s="94" t="s">
        <v>140</v>
      </c>
      <c r="B31" s="286">
        <v>0.68</v>
      </c>
      <c r="C31" s="94"/>
      <c r="D31" s="94" t="s">
        <v>22</v>
      </c>
      <c r="E31" s="286">
        <v>18.399999999999999</v>
      </c>
    </row>
    <row r="32" spans="1:5" ht="15">
      <c r="A32" s="2" t="s">
        <v>223</v>
      </c>
      <c r="B32" s="282">
        <v>0.17</v>
      </c>
      <c r="C32" s="2"/>
      <c r="D32" s="2" t="s">
        <v>284</v>
      </c>
      <c r="E32" s="282">
        <v>22.47</v>
      </c>
    </row>
    <row r="33" spans="1:5" ht="15">
      <c r="A33" s="94" t="s">
        <v>127</v>
      </c>
      <c r="B33" s="286">
        <v>1.7</v>
      </c>
      <c r="C33" s="94"/>
      <c r="D33" s="94" t="s">
        <v>32</v>
      </c>
      <c r="E33" s="286">
        <v>33</v>
      </c>
    </row>
    <row r="34" spans="1:5" ht="15">
      <c r="A34" s="2" t="s">
        <v>142</v>
      </c>
      <c r="B34" s="282">
        <v>0.64</v>
      </c>
      <c r="C34" s="2"/>
      <c r="D34" s="2" t="s">
        <v>290</v>
      </c>
      <c r="E34" s="282">
        <v>29.9</v>
      </c>
    </row>
    <row r="35" spans="1:5" ht="15">
      <c r="A35" s="94" t="s">
        <v>126</v>
      </c>
      <c r="B35" s="286">
        <v>1.8</v>
      </c>
      <c r="C35" s="94"/>
      <c r="D35" s="94" t="s">
        <v>236</v>
      </c>
      <c r="E35" s="286">
        <v>23.805</v>
      </c>
    </row>
    <row r="36" spans="1:5" ht="15">
      <c r="A36" s="2" t="s">
        <v>48</v>
      </c>
      <c r="B36" s="282">
        <v>1.78</v>
      </c>
      <c r="C36" s="2"/>
      <c r="D36" s="2" t="s">
        <v>48</v>
      </c>
      <c r="E36" s="282">
        <v>23.824999999999999</v>
      </c>
    </row>
    <row r="37" spans="1:5" ht="15">
      <c r="A37" s="94" t="s">
        <v>11</v>
      </c>
      <c r="B37" s="286">
        <v>2.7</v>
      </c>
      <c r="C37" s="94"/>
      <c r="D37" s="94" t="s">
        <v>11</v>
      </c>
      <c r="E37" s="286">
        <v>41.4</v>
      </c>
    </row>
    <row r="38" spans="1:5" ht="15">
      <c r="A38" s="2" t="s">
        <v>129</v>
      </c>
      <c r="B38" s="282">
        <v>2</v>
      </c>
      <c r="C38" s="2"/>
      <c r="D38" s="2" t="s">
        <v>12</v>
      </c>
      <c r="E38" s="282">
        <v>18.875</v>
      </c>
    </row>
    <row r="39" spans="1:5" ht="15">
      <c r="A39" s="94" t="s">
        <v>114</v>
      </c>
      <c r="B39" s="286">
        <v>4.3500000000000005</v>
      </c>
      <c r="C39" s="94"/>
      <c r="D39" s="94" t="s">
        <v>4</v>
      </c>
      <c r="E39" s="286">
        <v>26.15</v>
      </c>
    </row>
    <row r="40" spans="1:5" ht="15">
      <c r="A40" s="2" t="s">
        <v>34</v>
      </c>
      <c r="B40" s="282">
        <v>0.45</v>
      </c>
      <c r="C40" s="2"/>
      <c r="D40" s="2" t="s">
        <v>291</v>
      </c>
      <c r="E40" s="282">
        <v>40.75</v>
      </c>
    </row>
    <row r="41" spans="1:5" ht="15">
      <c r="A41" s="94" t="s">
        <v>148</v>
      </c>
      <c r="B41" s="286">
        <v>0.44</v>
      </c>
      <c r="C41" s="94"/>
      <c r="D41" s="94" t="s">
        <v>3</v>
      </c>
      <c r="E41" s="286">
        <v>23</v>
      </c>
    </row>
    <row r="42" spans="1:5" ht="15">
      <c r="A42" s="2" t="s">
        <v>131</v>
      </c>
      <c r="B42" s="282">
        <v>1.6</v>
      </c>
      <c r="C42" s="2"/>
      <c r="D42" s="2" t="s">
        <v>123</v>
      </c>
      <c r="E42" s="282">
        <v>38.5</v>
      </c>
    </row>
    <row r="43" spans="1:5" ht="15">
      <c r="A43" s="94" t="s">
        <v>138</v>
      </c>
      <c r="B43" s="286">
        <v>2.0300000000000002</v>
      </c>
      <c r="C43" s="94"/>
      <c r="D43" s="94" t="s">
        <v>49</v>
      </c>
      <c r="E43" s="286">
        <v>19</v>
      </c>
    </row>
    <row r="44" spans="1:5" ht="15">
      <c r="A44" s="2" t="s">
        <v>136</v>
      </c>
      <c r="B44" s="282">
        <v>3.33</v>
      </c>
      <c r="C44" s="2"/>
      <c r="D44" s="2" t="s">
        <v>237</v>
      </c>
      <c r="E44" s="282">
        <v>38</v>
      </c>
    </row>
    <row r="45" spans="1:5" ht="15">
      <c r="A45" s="94" t="s">
        <v>27</v>
      </c>
      <c r="B45" s="286">
        <v>2.6</v>
      </c>
      <c r="C45" s="94"/>
      <c r="D45" s="94" t="s">
        <v>292</v>
      </c>
      <c r="E45" s="286">
        <v>57.6</v>
      </c>
    </row>
    <row r="46" spans="1:5" ht="15">
      <c r="A46" s="2" t="s">
        <v>115</v>
      </c>
      <c r="B46" s="282">
        <v>4.25</v>
      </c>
      <c r="C46" s="2"/>
      <c r="D46" s="2" t="s">
        <v>285</v>
      </c>
      <c r="E46" s="282">
        <v>35</v>
      </c>
    </row>
    <row r="47" spans="1:5" ht="15">
      <c r="A47" s="94" t="s">
        <v>146</v>
      </c>
      <c r="B47" s="286">
        <v>0.57000000000000006</v>
      </c>
      <c r="C47" s="94"/>
      <c r="D47" s="94" t="s">
        <v>42</v>
      </c>
      <c r="E47" s="286">
        <v>28.75</v>
      </c>
    </row>
    <row r="48" spans="1:5" ht="15">
      <c r="A48" s="2" t="s">
        <v>132</v>
      </c>
      <c r="B48" s="282">
        <v>1.53</v>
      </c>
      <c r="C48" s="2"/>
      <c r="D48" s="2" t="s">
        <v>238</v>
      </c>
      <c r="E48" s="282">
        <v>30</v>
      </c>
    </row>
    <row r="49" spans="1:26" ht="15">
      <c r="A49" s="94" t="s">
        <v>195</v>
      </c>
      <c r="B49" s="286">
        <v>0.62</v>
      </c>
      <c r="C49" s="94"/>
      <c r="D49" s="94" t="s">
        <v>239</v>
      </c>
      <c r="E49" s="286">
        <v>27.4</v>
      </c>
    </row>
    <row r="50" spans="1:26" ht="15">
      <c r="A50" s="2" t="s">
        <v>133</v>
      </c>
      <c r="B50" s="282">
        <v>1.41</v>
      </c>
      <c r="C50" s="2"/>
      <c r="D50" s="2" t="s">
        <v>39</v>
      </c>
      <c r="E50" s="282">
        <v>20</v>
      </c>
    </row>
    <row r="51" spans="1:26" ht="15">
      <c r="A51" s="94" t="s">
        <v>128</v>
      </c>
      <c r="B51" s="286">
        <v>1.7</v>
      </c>
      <c r="C51" s="94"/>
      <c r="D51" s="94" t="s">
        <v>293</v>
      </c>
      <c r="E51" s="286">
        <v>36.4</v>
      </c>
    </row>
    <row r="52" spans="1:26" ht="15">
      <c r="A52" s="2" t="s">
        <v>117</v>
      </c>
      <c r="B52" s="282">
        <v>3.08</v>
      </c>
      <c r="C52" s="2"/>
      <c r="D52" s="2" t="s">
        <v>286</v>
      </c>
      <c r="E52" s="282">
        <v>33</v>
      </c>
    </row>
    <row r="53" spans="1:26" ht="15">
      <c r="A53" s="94" t="s">
        <v>150</v>
      </c>
      <c r="B53" s="286">
        <v>0.6</v>
      </c>
      <c r="C53" s="94"/>
      <c r="D53" s="94" t="s">
        <v>294</v>
      </c>
      <c r="E53" s="286">
        <v>28</v>
      </c>
    </row>
    <row r="54" spans="1:26" ht="15">
      <c r="A54" s="112" t="s">
        <v>35</v>
      </c>
      <c r="B54" s="287">
        <v>3.0249999999999999</v>
      </c>
      <c r="C54" s="112"/>
      <c r="D54" s="112" t="s">
        <v>177</v>
      </c>
      <c r="E54" s="287">
        <v>49.4</v>
      </c>
    </row>
    <row r="55" spans="1:26" ht="15">
      <c r="A55" s="94" t="s">
        <v>147</v>
      </c>
      <c r="B55" s="286">
        <v>1.2</v>
      </c>
      <c r="C55" s="94"/>
      <c r="D55" s="94" t="s">
        <v>13</v>
      </c>
      <c r="E55" s="286">
        <v>37.200000000000003</v>
      </c>
    </row>
    <row r="56" spans="1:26" ht="15">
      <c r="A56" s="2" t="s">
        <v>118</v>
      </c>
      <c r="B56" s="282">
        <v>2.52</v>
      </c>
      <c r="C56" s="2"/>
      <c r="D56" s="2" t="s">
        <v>18</v>
      </c>
      <c r="E56" s="282">
        <v>32.9</v>
      </c>
    </row>
    <row r="57" spans="1:26" ht="15">
      <c r="A57" s="94" t="s">
        <v>144</v>
      </c>
      <c r="B57" s="286">
        <v>0.6</v>
      </c>
      <c r="C57" s="94"/>
      <c r="D57" s="94" t="s">
        <v>15</v>
      </c>
      <c r="E57" s="286">
        <v>24</v>
      </c>
    </row>
    <row r="58" spans="1:26" ht="15">
      <c r="A58" s="2"/>
      <c r="B58" s="282"/>
      <c r="C58" s="2"/>
      <c r="D58" s="2"/>
      <c r="E58" s="282"/>
    </row>
    <row r="59" spans="1:26" ht="15">
      <c r="A59" s="94" t="s">
        <v>151</v>
      </c>
      <c r="B59" s="286">
        <v>1.78</v>
      </c>
      <c r="C59" s="94"/>
      <c r="D59" s="94" t="s">
        <v>178</v>
      </c>
      <c r="E59" s="286">
        <v>18.399999999999999</v>
      </c>
    </row>
    <row r="60" spans="1:26" ht="10.5" customHeight="1">
      <c r="B60" s="273"/>
      <c r="D60" s="3"/>
      <c r="E60" s="3"/>
    </row>
    <row r="61" spans="1:26" s="279" customFormat="1">
      <c r="A61" s="27" t="s">
        <v>399</v>
      </c>
      <c r="B61" s="274"/>
      <c r="C61" s="275"/>
      <c r="D61" s="276"/>
      <c r="E61" s="276"/>
      <c r="F61" s="274"/>
      <c r="G61" s="277"/>
      <c r="H61" s="277"/>
      <c r="I61" s="116"/>
      <c r="J61" s="278"/>
      <c r="K61" s="116"/>
      <c r="Q61" s="280"/>
      <c r="R61" s="280"/>
      <c r="S61" s="280"/>
      <c r="T61" s="280"/>
      <c r="U61" s="280"/>
      <c r="V61" s="280"/>
      <c r="W61" s="280"/>
      <c r="X61" s="280"/>
      <c r="Y61" s="280"/>
      <c r="Z61" s="280"/>
    </row>
    <row r="62" spans="1:26" s="279" customFormat="1">
      <c r="A62" s="249" t="s">
        <v>208</v>
      </c>
      <c r="B62" s="274"/>
      <c r="C62" s="275"/>
      <c r="D62" s="276"/>
      <c r="E62" s="276"/>
      <c r="F62" s="274"/>
      <c r="G62" s="277"/>
      <c r="H62" s="277"/>
      <c r="I62" s="116"/>
      <c r="J62" s="278"/>
      <c r="K62" s="116"/>
      <c r="Q62" s="280"/>
      <c r="R62" s="280"/>
      <c r="S62" s="280"/>
      <c r="T62" s="280"/>
      <c r="U62" s="280"/>
      <c r="V62" s="280"/>
      <c r="W62" s="280"/>
      <c r="X62" s="280"/>
    </row>
    <row r="63" spans="1:26" s="279" customFormat="1">
      <c r="A63" s="98" t="s">
        <v>232</v>
      </c>
      <c r="B63" s="274"/>
      <c r="C63" s="275"/>
      <c r="D63" s="276"/>
      <c r="E63" s="276"/>
      <c r="F63" s="274"/>
      <c r="G63" s="277"/>
      <c r="H63" s="277"/>
      <c r="I63" s="281"/>
      <c r="J63" s="278"/>
      <c r="Q63" s="280"/>
      <c r="R63" s="280"/>
      <c r="S63" s="280"/>
      <c r="T63" s="280"/>
      <c r="U63" s="280"/>
      <c r="V63" s="280"/>
      <c r="W63" s="280"/>
      <c r="X63" s="280"/>
    </row>
    <row r="64" spans="1:26">
      <c r="A64" s="98" t="s">
        <v>400</v>
      </c>
      <c r="I64" s="281"/>
      <c r="K64" s="279"/>
    </row>
    <row r="65" spans="1:11">
      <c r="A65" s="98" t="s">
        <v>401</v>
      </c>
      <c r="I65" s="281"/>
      <c r="K65" s="279"/>
    </row>
    <row r="66" spans="1:11">
      <c r="A66" s="98" t="s">
        <v>231</v>
      </c>
    </row>
    <row r="67" spans="1:11">
      <c r="A67" s="98" t="s">
        <v>461</v>
      </c>
    </row>
    <row r="68" spans="1:11">
      <c r="A68" s="98" t="s">
        <v>402</v>
      </c>
    </row>
    <row r="69" spans="1:11">
      <c r="A69" s="98" t="s">
        <v>462</v>
      </c>
    </row>
    <row r="70" spans="1:11">
      <c r="A70" s="98" t="s">
        <v>403</v>
      </c>
    </row>
    <row r="71" spans="1:11">
      <c r="A71" s="98" t="s">
        <v>463</v>
      </c>
    </row>
    <row r="72" spans="1:11">
      <c r="A72" s="98"/>
    </row>
    <row r="73" spans="1:11">
      <c r="A73" s="98" t="s">
        <v>240</v>
      </c>
    </row>
    <row r="74" spans="1:11">
      <c r="A74" s="98" t="s">
        <v>404</v>
      </c>
    </row>
    <row r="75" spans="1:11">
      <c r="A75" s="98" t="s">
        <v>405</v>
      </c>
    </row>
    <row r="76" spans="1:11">
      <c r="A76" s="98" t="s">
        <v>406</v>
      </c>
      <c r="B76" s="98"/>
      <c r="C76" s="98"/>
      <c r="D76" s="98"/>
      <c r="E76" s="98"/>
    </row>
    <row r="77" spans="1:11">
      <c r="A77" s="98" t="s">
        <v>407</v>
      </c>
    </row>
    <row r="78" spans="1:11">
      <c r="A78" s="98" t="s">
        <v>408</v>
      </c>
    </row>
    <row r="79" spans="1:11">
      <c r="A79" s="98" t="s">
        <v>409</v>
      </c>
    </row>
    <row r="80" spans="1:11">
      <c r="A80" s="98" t="s">
        <v>467</v>
      </c>
    </row>
    <row r="81" spans="1:1">
      <c r="A81" s="98" t="s">
        <v>410</v>
      </c>
    </row>
    <row r="82" spans="1:1">
      <c r="A82" s="98" t="s">
        <v>411</v>
      </c>
    </row>
    <row r="83" spans="1:1">
      <c r="A83" s="98" t="s">
        <v>412</v>
      </c>
    </row>
    <row r="84" spans="1:1">
      <c r="A84" s="98" t="s">
        <v>468</v>
      </c>
    </row>
    <row r="85" spans="1:1">
      <c r="A85" s="98" t="s">
        <v>413</v>
      </c>
    </row>
    <row r="86" spans="1:1">
      <c r="A86" s="98" t="s">
        <v>414</v>
      </c>
    </row>
    <row r="87" spans="1:1">
      <c r="A87" s="98" t="s">
        <v>415</v>
      </c>
    </row>
    <row r="88" spans="1:1">
      <c r="A88" s="98" t="s">
        <v>469</v>
      </c>
    </row>
    <row r="89" spans="1:1">
      <c r="A89" s="98" t="s">
        <v>470</v>
      </c>
    </row>
    <row r="90" spans="1:1">
      <c r="A90" s="98" t="s">
        <v>471</v>
      </c>
    </row>
    <row r="91" spans="1:1">
      <c r="A91" s="98" t="s">
        <v>472</v>
      </c>
    </row>
  </sheetData>
  <mergeCells count="4">
    <mergeCell ref="A4:E4"/>
    <mergeCell ref="A5:B5"/>
    <mergeCell ref="D5:E5"/>
    <mergeCell ref="A2:E2"/>
  </mergeCells>
  <hyperlinks>
    <hyperlink ref="A62" r:id="rId1" xr:uid="{C34558B8-178A-42FD-A2DD-4B617027E86E}"/>
  </hyperlinks>
  <printOptions horizontalCentered="1"/>
  <pageMargins left="0.74" right="0.78" top="0.71" bottom="0.65" header="0.28999999999999998" footer="0.5"/>
  <pageSetup scale="74" orientation="portrait" r:id="rId2"/>
  <headerFooter alignWithMargins="0"/>
  <rowBreaks count="1" manualBreakCount="1">
    <brk id="5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DDEBF7"/>
  </sheetPr>
  <dimension ref="A1:L61"/>
  <sheetViews>
    <sheetView zoomScaleNormal="100" workbookViewId="0"/>
  </sheetViews>
  <sheetFormatPr defaultColWidth="9.140625" defaultRowHeight="12" customHeight="1"/>
  <cols>
    <col min="1" max="1" width="15" style="3" customWidth="1"/>
    <col min="2" max="2" width="8.42578125" style="18" customWidth="1"/>
    <col min="3" max="3" width="8.42578125" style="25" customWidth="1"/>
    <col min="4" max="6" width="8.42578125" style="26" customWidth="1"/>
    <col min="7" max="7" width="3.85546875" style="18" customWidth="1"/>
    <col min="8" max="8" width="7" style="14" customWidth="1"/>
    <col min="9" max="10" width="7" style="195" customWidth="1"/>
    <col min="11" max="11" width="7" style="98" customWidth="1"/>
    <col min="12" max="12" width="7" style="3" customWidth="1"/>
    <col min="13" max="16384" width="9.140625" style="3"/>
  </cols>
  <sheetData>
    <row r="1" spans="1:12" ht="18.75">
      <c r="A1" s="30" t="s">
        <v>171</v>
      </c>
      <c r="B1" s="125"/>
      <c r="C1" s="288"/>
      <c r="D1" s="289"/>
      <c r="E1" s="289"/>
      <c r="F1" s="289"/>
      <c r="G1" s="125"/>
      <c r="H1" s="84"/>
      <c r="I1" s="84"/>
      <c r="J1" s="84"/>
      <c r="K1" s="30"/>
      <c r="L1" s="30"/>
    </row>
    <row r="2" spans="1:12" s="50" customFormat="1" ht="15.95" customHeight="1">
      <c r="A2" s="302" t="s">
        <v>500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2" s="50" customFormat="1" ht="15.95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s="50" customFormat="1" ht="14.25" customHeight="1">
      <c r="A4" s="303" t="str">
        <f>"Fiscal Years "&amp;'Table 1'!B6&amp;" - "&amp;'Table 1'!F6</f>
        <v>Fiscal Years 2017 - 2021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</row>
    <row r="5" spans="1:12" ht="15">
      <c r="A5" s="64"/>
      <c r="B5" s="292"/>
      <c r="C5" s="293"/>
      <c r="D5" s="292" t="s">
        <v>0</v>
      </c>
      <c r="E5" s="294"/>
      <c r="F5" s="294"/>
      <c r="G5" s="295"/>
      <c r="H5" s="296"/>
      <c r="I5" s="296"/>
      <c r="J5" s="296" t="s">
        <v>1</v>
      </c>
      <c r="K5" s="296"/>
      <c r="L5" s="139"/>
    </row>
    <row r="6" spans="1:12" ht="15">
      <c r="A6" s="67" t="s">
        <v>2</v>
      </c>
      <c r="B6" s="284">
        <f>'Table 1'!B6</f>
        <v>2017</v>
      </c>
      <c r="C6" s="284">
        <f>'Table 1'!C6</f>
        <v>2018</v>
      </c>
      <c r="D6" s="284">
        <f>'Table 1'!D6</f>
        <v>2019</v>
      </c>
      <c r="E6" s="284">
        <f>'Table 1'!E6</f>
        <v>2020</v>
      </c>
      <c r="F6" s="284">
        <f>'Table 1'!F6</f>
        <v>2021</v>
      </c>
      <c r="G6" s="297"/>
      <c r="H6" s="284">
        <f>B6</f>
        <v>2017</v>
      </c>
      <c r="I6" s="284">
        <f t="shared" ref="I6:L6" si="0">C6</f>
        <v>2018</v>
      </c>
      <c r="J6" s="284">
        <f t="shared" si="0"/>
        <v>2019</v>
      </c>
      <c r="K6" s="284">
        <f t="shared" si="0"/>
        <v>2020</v>
      </c>
      <c r="L6" s="284">
        <f t="shared" si="0"/>
        <v>2021</v>
      </c>
    </row>
    <row r="7" spans="1:12" s="98" customFormat="1" ht="15">
      <c r="A7" s="94" t="s">
        <v>7</v>
      </c>
      <c r="B7" s="298">
        <v>0.11839863934405519</v>
      </c>
      <c r="C7" s="298">
        <v>0.1212623814024278</v>
      </c>
      <c r="D7" s="298">
        <v>0.12514258151995364</v>
      </c>
      <c r="E7" s="298">
        <v>0.12023310548369677</v>
      </c>
      <c r="F7" s="298">
        <v>0.14129193404272603</v>
      </c>
      <c r="G7" s="299"/>
      <c r="H7" s="94">
        <v>1</v>
      </c>
      <c r="I7" s="94">
        <v>1</v>
      </c>
      <c r="J7" s="94">
        <v>1</v>
      </c>
      <c r="K7" s="94">
        <v>2</v>
      </c>
      <c r="L7" s="94">
        <v>1</v>
      </c>
    </row>
    <row r="8" spans="1:12" s="98" customFormat="1" ht="15">
      <c r="A8" s="2" t="s">
        <v>6</v>
      </c>
      <c r="B8" s="290">
        <v>0.1127015863785</v>
      </c>
      <c r="C8" s="290">
        <v>0.11852465334803354</v>
      </c>
      <c r="D8" s="290">
        <v>0.12184178548059846</v>
      </c>
      <c r="E8" s="290">
        <v>0.11660174685773414</v>
      </c>
      <c r="F8" s="290">
        <v>0.13265407397252504</v>
      </c>
      <c r="G8" s="291"/>
      <c r="H8" s="2">
        <v>4</v>
      </c>
      <c r="I8" s="2">
        <v>2</v>
      </c>
      <c r="J8" s="2">
        <v>3</v>
      </c>
      <c r="K8" s="2">
        <v>3</v>
      </c>
      <c r="L8" s="2">
        <v>2</v>
      </c>
    </row>
    <row r="9" spans="1:12" s="98" customFormat="1" ht="15">
      <c r="A9" s="94" t="s">
        <v>8</v>
      </c>
      <c r="B9" s="298">
        <v>0.11703968506864229</v>
      </c>
      <c r="C9" s="298">
        <v>0.11793263873677394</v>
      </c>
      <c r="D9" s="298">
        <v>0.1245301739760783</v>
      </c>
      <c r="E9" s="298">
        <v>0.12469714942090848</v>
      </c>
      <c r="F9" s="298">
        <v>0.12973228503736914</v>
      </c>
      <c r="G9" s="299"/>
      <c r="H9" s="94">
        <v>2</v>
      </c>
      <c r="I9" s="94">
        <v>3</v>
      </c>
      <c r="J9" s="94">
        <v>2</v>
      </c>
      <c r="K9" s="94">
        <v>1</v>
      </c>
      <c r="L9" s="94">
        <v>3</v>
      </c>
    </row>
    <row r="10" spans="1:12" ht="15">
      <c r="A10" s="2" t="s">
        <v>16</v>
      </c>
      <c r="B10" s="290">
        <v>0.10478249541188371</v>
      </c>
      <c r="C10" s="290">
        <v>0.10957126807073736</v>
      </c>
      <c r="D10" s="290">
        <v>0.10965659592336653</v>
      </c>
      <c r="E10" s="290">
        <v>0.10606494494623535</v>
      </c>
      <c r="F10" s="290">
        <v>0.12380834214702655</v>
      </c>
      <c r="G10" s="291"/>
      <c r="H10" s="2">
        <v>6</v>
      </c>
      <c r="I10" s="2">
        <v>6</v>
      </c>
      <c r="J10" s="2">
        <v>6</v>
      </c>
      <c r="K10" s="2">
        <v>6</v>
      </c>
      <c r="L10" s="2">
        <v>4</v>
      </c>
    </row>
    <row r="11" spans="1:12" ht="15">
      <c r="A11" s="94" t="s">
        <v>11</v>
      </c>
      <c r="B11" s="298">
        <v>0.10951805817887371</v>
      </c>
      <c r="C11" s="298">
        <v>0.11273387114130856</v>
      </c>
      <c r="D11" s="298">
        <v>0.11330048816466297</v>
      </c>
      <c r="E11" s="298">
        <v>0.10958759115445063</v>
      </c>
      <c r="F11" s="298">
        <v>0.12213651517971631</v>
      </c>
      <c r="G11" s="299"/>
      <c r="H11" s="94">
        <v>5</v>
      </c>
      <c r="I11" s="94">
        <v>5</v>
      </c>
      <c r="J11" s="94">
        <v>4</v>
      </c>
      <c r="K11" s="94">
        <v>5</v>
      </c>
      <c r="L11" s="94">
        <v>5</v>
      </c>
    </row>
    <row r="12" spans="1:12" ht="15">
      <c r="A12" s="2" t="s">
        <v>14</v>
      </c>
      <c r="B12" s="290">
        <v>9.6393149374580198E-2</v>
      </c>
      <c r="C12" s="290">
        <v>9.9882426897984683E-2</v>
      </c>
      <c r="D12" s="290">
        <v>0.10007516181324365</v>
      </c>
      <c r="E12" s="290">
        <v>9.0644642248970161E-2</v>
      </c>
      <c r="F12" s="290">
        <v>0.11756449520781577</v>
      </c>
      <c r="G12" s="291"/>
      <c r="H12" s="2">
        <v>13</v>
      </c>
      <c r="I12" s="2">
        <v>12</v>
      </c>
      <c r="J12" s="2">
        <v>13</v>
      </c>
      <c r="K12" s="2">
        <v>18</v>
      </c>
      <c r="L12" s="2">
        <v>6</v>
      </c>
    </row>
    <row r="13" spans="1:12" ht="15">
      <c r="A13" s="94" t="s">
        <v>4</v>
      </c>
      <c r="B13" s="298">
        <v>0.11467796810541191</v>
      </c>
      <c r="C13" s="298">
        <v>0.11696078109764478</v>
      </c>
      <c r="D13" s="298">
        <v>0.11218920343052435</v>
      </c>
      <c r="E13" s="298">
        <v>0.11234009064936605</v>
      </c>
      <c r="F13" s="298">
        <v>0.11611041672067027</v>
      </c>
      <c r="G13" s="299"/>
      <c r="H13" s="94">
        <v>3</v>
      </c>
      <c r="I13" s="94">
        <v>4</v>
      </c>
      <c r="J13" s="94">
        <v>5</v>
      </c>
      <c r="K13" s="94">
        <v>4</v>
      </c>
      <c r="L13" s="94">
        <v>7</v>
      </c>
    </row>
    <row r="14" spans="1:12" ht="15">
      <c r="A14" s="2" t="s">
        <v>17</v>
      </c>
      <c r="B14" s="290">
        <v>0.10344529976374589</v>
      </c>
      <c r="C14" s="290">
        <v>0.10274077956019574</v>
      </c>
      <c r="D14" s="290">
        <v>0.10549046115118813</v>
      </c>
      <c r="E14" s="290">
        <v>0.10087397584079812</v>
      </c>
      <c r="F14" s="290">
        <v>0.1146856135442887</v>
      </c>
      <c r="G14" s="291"/>
      <c r="H14" s="2">
        <v>7</v>
      </c>
      <c r="I14" s="2">
        <v>7</v>
      </c>
      <c r="J14" s="2">
        <v>9</v>
      </c>
      <c r="K14" s="2">
        <v>9</v>
      </c>
      <c r="L14" s="2">
        <v>8</v>
      </c>
    </row>
    <row r="15" spans="1:12" ht="15">
      <c r="A15" s="94" t="s">
        <v>22</v>
      </c>
      <c r="B15" s="298">
        <v>0.10187575145817838</v>
      </c>
      <c r="C15" s="298">
        <v>0.10158027554963937</v>
      </c>
      <c r="D15" s="298">
        <v>0.10417053118240042</v>
      </c>
      <c r="E15" s="298">
        <v>0.10153972957778688</v>
      </c>
      <c r="F15" s="298">
        <v>0.11273948280922017</v>
      </c>
      <c r="G15" s="299"/>
      <c r="H15" s="94">
        <v>8</v>
      </c>
      <c r="I15" s="94">
        <v>9</v>
      </c>
      <c r="J15" s="94">
        <v>10</v>
      </c>
      <c r="K15" s="94">
        <v>8</v>
      </c>
      <c r="L15" s="94">
        <v>9</v>
      </c>
    </row>
    <row r="16" spans="1:12" ht="15">
      <c r="A16" s="2" t="s">
        <v>9</v>
      </c>
      <c r="B16" s="290">
        <v>9.9982258949581002E-2</v>
      </c>
      <c r="C16" s="290">
        <v>0.10200006258423852</v>
      </c>
      <c r="D16" s="290">
        <v>0.10171992636650493</v>
      </c>
      <c r="E16" s="290">
        <v>9.6637101210121007E-2</v>
      </c>
      <c r="F16" s="290">
        <v>0.11224478683908626</v>
      </c>
      <c r="G16" s="291"/>
      <c r="H16" s="2">
        <v>11</v>
      </c>
      <c r="I16" s="2">
        <v>8</v>
      </c>
      <c r="J16" s="2">
        <v>11</v>
      </c>
      <c r="K16" s="2">
        <v>13</v>
      </c>
      <c r="L16" s="2">
        <v>10</v>
      </c>
    </row>
    <row r="17" spans="1:12" ht="15">
      <c r="A17" s="94" t="s">
        <v>23</v>
      </c>
      <c r="B17" s="298">
        <v>9.2747268296815191E-2</v>
      </c>
      <c r="C17" s="298">
        <v>9.2459237943640554E-2</v>
      </c>
      <c r="D17" s="298">
        <v>9.6624407831862616E-2</v>
      </c>
      <c r="E17" s="298">
        <v>9.0742412422601768E-2</v>
      </c>
      <c r="F17" s="298">
        <v>0.10960119639889175</v>
      </c>
      <c r="G17" s="299"/>
      <c r="H17" s="94">
        <v>15</v>
      </c>
      <c r="I17" s="94">
        <v>18</v>
      </c>
      <c r="J17" s="94">
        <v>16</v>
      </c>
      <c r="K17" s="94">
        <v>17</v>
      </c>
      <c r="L17" s="94">
        <v>11</v>
      </c>
    </row>
    <row r="18" spans="1:12" ht="15">
      <c r="A18" s="2" t="s">
        <v>12</v>
      </c>
      <c r="B18" s="290">
        <v>9.1040499323823035E-2</v>
      </c>
      <c r="C18" s="290">
        <v>9.1490267685583423E-2</v>
      </c>
      <c r="D18" s="290">
        <v>0.10854066545121219</v>
      </c>
      <c r="E18" s="290">
        <v>0.10185344644995821</v>
      </c>
      <c r="F18" s="290">
        <v>0.10907425237343742</v>
      </c>
      <c r="G18" s="291"/>
      <c r="H18" s="2">
        <v>20</v>
      </c>
      <c r="I18" s="2">
        <v>20</v>
      </c>
      <c r="J18" s="2">
        <v>7</v>
      </c>
      <c r="K18" s="2">
        <v>7</v>
      </c>
      <c r="L18" s="2">
        <v>12</v>
      </c>
    </row>
    <row r="19" spans="1:12" ht="15">
      <c r="A19" s="94" t="s">
        <v>13</v>
      </c>
      <c r="B19" s="298">
        <v>0.10138044170976419</v>
      </c>
      <c r="C19" s="298">
        <v>0.10041581750748946</v>
      </c>
      <c r="D19" s="298">
        <v>9.9320214601794868E-2</v>
      </c>
      <c r="E19" s="298">
        <v>9.5444520666267754E-2</v>
      </c>
      <c r="F19" s="298">
        <v>0.10894382527518354</v>
      </c>
      <c r="G19" s="299"/>
      <c r="H19" s="94">
        <v>9</v>
      </c>
      <c r="I19" s="94">
        <v>11</v>
      </c>
      <c r="J19" s="94">
        <v>15</v>
      </c>
      <c r="K19" s="94">
        <v>14</v>
      </c>
      <c r="L19" s="94">
        <v>13</v>
      </c>
    </row>
    <row r="20" spans="1:12" ht="15">
      <c r="A20" s="2" t="s">
        <v>10</v>
      </c>
      <c r="B20" s="290">
        <v>9.1246889881483426E-2</v>
      </c>
      <c r="C20" s="290">
        <v>9.4887491612901984E-2</v>
      </c>
      <c r="D20" s="290">
        <v>9.4518656312878563E-2</v>
      </c>
      <c r="E20" s="290">
        <v>9.1940398526456801E-2</v>
      </c>
      <c r="F20" s="290">
        <v>0.10833575816368912</v>
      </c>
      <c r="G20" s="291"/>
      <c r="H20" s="2">
        <v>19</v>
      </c>
      <c r="I20" s="2">
        <v>15</v>
      </c>
      <c r="J20" s="2">
        <v>18</v>
      </c>
      <c r="K20" s="2">
        <v>15</v>
      </c>
      <c r="L20" s="2">
        <v>14</v>
      </c>
    </row>
    <row r="21" spans="1:12" ht="15">
      <c r="A21" s="94" t="s">
        <v>24</v>
      </c>
      <c r="B21" s="298">
        <v>0.10094609928125661</v>
      </c>
      <c r="C21" s="298">
        <v>0.10151447418765831</v>
      </c>
      <c r="D21" s="298">
        <v>0.10022556414252967</v>
      </c>
      <c r="E21" s="298">
        <v>9.8672928861586337E-2</v>
      </c>
      <c r="F21" s="298">
        <v>0.10822798773958767</v>
      </c>
      <c r="G21" s="299"/>
      <c r="H21" s="94">
        <v>10</v>
      </c>
      <c r="I21" s="94">
        <v>10</v>
      </c>
      <c r="J21" s="94">
        <v>12</v>
      </c>
      <c r="K21" s="94">
        <v>11</v>
      </c>
      <c r="L21" s="94">
        <v>15</v>
      </c>
    </row>
    <row r="22" spans="1:12" ht="15">
      <c r="A22" s="2" t="s">
        <v>20</v>
      </c>
      <c r="B22" s="290">
        <v>9.7213410038959766E-2</v>
      </c>
      <c r="C22" s="290">
        <v>9.8514354620610464E-2</v>
      </c>
      <c r="D22" s="290">
        <v>9.9915315510947927E-2</v>
      </c>
      <c r="E22" s="290">
        <v>0.10023364301047377</v>
      </c>
      <c r="F22" s="290">
        <v>0.10816453190078702</v>
      </c>
      <c r="G22" s="291"/>
      <c r="H22" s="2">
        <v>12</v>
      </c>
      <c r="I22" s="2">
        <v>13</v>
      </c>
      <c r="J22" s="2">
        <v>14</v>
      </c>
      <c r="K22" s="2">
        <v>10</v>
      </c>
      <c r="L22" s="2">
        <v>16</v>
      </c>
    </row>
    <row r="23" spans="1:12" ht="15">
      <c r="A23" s="94" t="s">
        <v>32</v>
      </c>
      <c r="B23" s="298">
        <v>9.1836169431688541E-2</v>
      </c>
      <c r="C23" s="298">
        <v>9.3225652716600813E-2</v>
      </c>
      <c r="D23" s="298">
        <v>9.3880720439630042E-2</v>
      </c>
      <c r="E23" s="298">
        <v>9.1907300203704578E-2</v>
      </c>
      <c r="F23" s="298">
        <v>0.10624851545340076</v>
      </c>
      <c r="G23" s="299"/>
      <c r="H23" s="94">
        <v>17</v>
      </c>
      <c r="I23" s="94">
        <v>16</v>
      </c>
      <c r="J23" s="94">
        <v>19</v>
      </c>
      <c r="K23" s="94">
        <v>16</v>
      </c>
      <c r="L23" s="94">
        <v>17</v>
      </c>
    </row>
    <row r="24" spans="1:12" ht="15">
      <c r="A24" s="2" t="s">
        <v>27</v>
      </c>
      <c r="B24" s="290">
        <v>9.1575136268499627E-2</v>
      </c>
      <c r="C24" s="290">
        <v>9.2649079035632187E-2</v>
      </c>
      <c r="D24" s="290">
        <v>9.4595035719652318E-2</v>
      </c>
      <c r="E24" s="290">
        <v>8.9848535260584894E-2</v>
      </c>
      <c r="F24" s="290">
        <v>0.10469194217695782</v>
      </c>
      <c r="G24" s="291"/>
      <c r="H24" s="2">
        <v>18</v>
      </c>
      <c r="I24" s="2">
        <v>17</v>
      </c>
      <c r="J24" s="2">
        <v>17</v>
      </c>
      <c r="K24" s="2">
        <v>19</v>
      </c>
      <c r="L24" s="2">
        <v>18</v>
      </c>
    </row>
    <row r="25" spans="1:12" ht="15">
      <c r="A25" s="94" t="s">
        <v>44</v>
      </c>
      <c r="B25" s="298">
        <v>9.2259556578255422E-2</v>
      </c>
      <c r="C25" s="298">
        <v>9.2204699794749032E-2</v>
      </c>
      <c r="D25" s="298">
        <v>8.8482011422443232E-2</v>
      </c>
      <c r="E25" s="298">
        <v>8.9051285508490813E-2</v>
      </c>
      <c r="F25" s="298">
        <v>9.8953323422654185E-2</v>
      </c>
      <c r="G25" s="299"/>
      <c r="H25" s="94">
        <v>16</v>
      </c>
      <c r="I25" s="94">
        <v>19</v>
      </c>
      <c r="J25" s="94">
        <v>24</v>
      </c>
      <c r="K25" s="94">
        <v>21</v>
      </c>
      <c r="L25" s="94">
        <v>19</v>
      </c>
    </row>
    <row r="26" spans="1:12" ht="15">
      <c r="A26" s="2" t="s">
        <v>3</v>
      </c>
      <c r="B26" s="290">
        <v>9.450187731298039E-2</v>
      </c>
      <c r="C26" s="290">
        <v>9.8314971466578929E-2</v>
      </c>
      <c r="D26" s="290">
        <v>0.10663547934564595</v>
      </c>
      <c r="E26" s="290">
        <v>9.7277626028028807E-2</v>
      </c>
      <c r="F26" s="290">
        <v>9.8555366447686976E-2</v>
      </c>
      <c r="G26" s="291"/>
      <c r="H26" s="2">
        <v>14</v>
      </c>
      <c r="I26" s="2">
        <v>14</v>
      </c>
      <c r="J26" s="2">
        <v>8</v>
      </c>
      <c r="K26" s="2">
        <v>12</v>
      </c>
      <c r="L26" s="2">
        <v>20</v>
      </c>
    </row>
    <row r="27" spans="1:12" ht="15">
      <c r="A27" s="94" t="s">
        <v>38</v>
      </c>
      <c r="B27" s="298">
        <v>8.404309103713907E-2</v>
      </c>
      <c r="C27" s="298">
        <v>9.083863583876213E-2</v>
      </c>
      <c r="D27" s="298">
        <v>8.963448749228542E-2</v>
      </c>
      <c r="E27" s="298">
        <v>8.6513265772729359E-2</v>
      </c>
      <c r="F27" s="298">
        <v>9.8261124484162216E-2</v>
      </c>
      <c r="G27" s="299"/>
      <c r="H27" s="94">
        <v>30</v>
      </c>
      <c r="I27" s="94">
        <v>21</v>
      </c>
      <c r="J27" s="94">
        <v>23</v>
      </c>
      <c r="K27" s="94">
        <v>25</v>
      </c>
      <c r="L27" s="94">
        <v>21</v>
      </c>
    </row>
    <row r="28" spans="1:12" ht="15">
      <c r="A28" s="2" t="s">
        <v>18</v>
      </c>
      <c r="B28" s="290">
        <v>9.0159634709477049E-2</v>
      </c>
      <c r="C28" s="290">
        <v>8.9998446658887538E-2</v>
      </c>
      <c r="D28" s="290">
        <v>9.0911741599066426E-2</v>
      </c>
      <c r="E28" s="290">
        <v>8.957628211512654E-2</v>
      </c>
      <c r="F28" s="290">
        <v>9.7586649136228373E-2</v>
      </c>
      <c r="G28" s="291"/>
      <c r="H28" s="2">
        <v>21</v>
      </c>
      <c r="I28" s="2">
        <v>23</v>
      </c>
      <c r="J28" s="2">
        <v>20</v>
      </c>
      <c r="K28" s="2">
        <v>20</v>
      </c>
      <c r="L28" s="2">
        <v>22</v>
      </c>
    </row>
    <row r="29" spans="1:12" ht="15">
      <c r="A29" s="94" t="s">
        <v>37</v>
      </c>
      <c r="B29" s="298">
        <v>7.7417508980157757E-2</v>
      </c>
      <c r="C29" s="298">
        <v>8.4283654951476189E-2</v>
      </c>
      <c r="D29" s="298">
        <v>8.5336468660376405E-2</v>
      </c>
      <c r="E29" s="298">
        <v>8.284692390273922E-2</v>
      </c>
      <c r="F29" s="298">
        <v>9.6660261110645088E-2</v>
      </c>
      <c r="G29" s="299"/>
      <c r="H29" s="94">
        <v>42</v>
      </c>
      <c r="I29" s="94">
        <v>30</v>
      </c>
      <c r="J29" s="94">
        <v>29</v>
      </c>
      <c r="K29" s="94">
        <v>29</v>
      </c>
      <c r="L29" s="94">
        <v>23</v>
      </c>
    </row>
    <row r="30" spans="1:12" ht="15">
      <c r="A30" s="2" t="s">
        <v>29</v>
      </c>
      <c r="B30" s="290">
        <v>8.8288219603643844E-2</v>
      </c>
      <c r="C30" s="290">
        <v>8.800150812520878E-2</v>
      </c>
      <c r="D30" s="290">
        <v>9.0530599389765098E-2</v>
      </c>
      <c r="E30" s="290">
        <v>8.8267916058895252E-2</v>
      </c>
      <c r="F30" s="290">
        <v>9.6298716556223574E-2</v>
      </c>
      <c r="G30" s="291"/>
      <c r="H30" s="2">
        <v>23</v>
      </c>
      <c r="I30" s="2">
        <v>25</v>
      </c>
      <c r="J30" s="2">
        <v>21</v>
      </c>
      <c r="K30" s="2">
        <v>23</v>
      </c>
      <c r="L30" s="2">
        <v>24</v>
      </c>
    </row>
    <row r="31" spans="1:12" ht="15">
      <c r="A31" s="94" t="s">
        <v>21</v>
      </c>
      <c r="B31" s="298">
        <v>8.7559669173025836E-2</v>
      </c>
      <c r="C31" s="298">
        <v>9.0570455062480973E-2</v>
      </c>
      <c r="D31" s="298">
        <v>9.0365736546313913E-2</v>
      </c>
      <c r="E31" s="298">
        <v>8.6673473010911162E-2</v>
      </c>
      <c r="F31" s="298">
        <v>9.6198461105679423E-2</v>
      </c>
      <c r="G31" s="299"/>
      <c r="H31" s="94">
        <v>25</v>
      </c>
      <c r="I31" s="94">
        <v>22</v>
      </c>
      <c r="J31" s="94">
        <v>22</v>
      </c>
      <c r="K31" s="94">
        <v>24</v>
      </c>
      <c r="L31" s="94">
        <v>25</v>
      </c>
    </row>
    <row r="32" spans="1:12" ht="15">
      <c r="A32" s="2" t="s">
        <v>26</v>
      </c>
      <c r="B32" s="290">
        <v>8.6735619966477245E-2</v>
      </c>
      <c r="C32" s="290">
        <v>8.6501867735470944E-2</v>
      </c>
      <c r="D32" s="290">
        <v>8.7871078734136451E-2</v>
      </c>
      <c r="E32" s="290">
        <v>8.8459225101754288E-2</v>
      </c>
      <c r="F32" s="290">
        <v>9.5036330453704493E-2</v>
      </c>
      <c r="G32" s="291"/>
      <c r="H32" s="2">
        <v>26</v>
      </c>
      <c r="I32" s="2">
        <v>27</v>
      </c>
      <c r="J32" s="2">
        <v>25</v>
      </c>
      <c r="K32" s="2">
        <v>22</v>
      </c>
      <c r="L32" s="2">
        <v>26</v>
      </c>
    </row>
    <row r="33" spans="1:12" ht="15">
      <c r="A33" s="94" t="s">
        <v>46</v>
      </c>
      <c r="B33" s="298">
        <v>8.1679521294557828E-2</v>
      </c>
      <c r="C33" s="298">
        <v>8.4080032657358625E-2</v>
      </c>
      <c r="D33" s="298">
        <v>8.6948361404822372E-2</v>
      </c>
      <c r="E33" s="298">
        <v>8.5967055262232611E-2</v>
      </c>
      <c r="F33" s="298">
        <v>9.4794315891446462E-2</v>
      </c>
      <c r="G33" s="299"/>
      <c r="H33" s="94">
        <v>34</v>
      </c>
      <c r="I33" s="94">
        <v>33</v>
      </c>
      <c r="J33" s="94">
        <v>27</v>
      </c>
      <c r="K33" s="94">
        <v>26</v>
      </c>
      <c r="L33" s="94">
        <v>27</v>
      </c>
    </row>
    <row r="34" spans="1:12" ht="15">
      <c r="A34" s="2" t="s">
        <v>33</v>
      </c>
      <c r="B34" s="290">
        <v>8.8046080266607124E-2</v>
      </c>
      <c r="C34" s="290">
        <v>8.4984486973519235E-2</v>
      </c>
      <c r="D34" s="290">
        <v>8.2891184209910609E-2</v>
      </c>
      <c r="E34" s="290">
        <v>8.0744144129426793E-2</v>
      </c>
      <c r="F34" s="290">
        <v>9.4745483427128185E-2</v>
      </c>
      <c r="G34" s="291"/>
      <c r="H34" s="2">
        <v>24</v>
      </c>
      <c r="I34" s="2">
        <v>29</v>
      </c>
      <c r="J34" s="2">
        <v>36</v>
      </c>
      <c r="K34" s="2">
        <v>34</v>
      </c>
      <c r="L34" s="2">
        <v>28</v>
      </c>
    </row>
    <row r="35" spans="1:12" ht="15">
      <c r="A35" s="94" t="s">
        <v>36</v>
      </c>
      <c r="B35" s="298">
        <v>8.6341840314606011E-2</v>
      </c>
      <c r="C35" s="298">
        <v>8.6440333279548767E-2</v>
      </c>
      <c r="D35" s="298">
        <v>8.4893846784179744E-2</v>
      </c>
      <c r="E35" s="298">
        <v>7.9743543282041127E-2</v>
      </c>
      <c r="F35" s="298">
        <v>9.4282589233260744E-2</v>
      </c>
      <c r="G35" s="299"/>
      <c r="H35" s="94">
        <v>28</v>
      </c>
      <c r="I35" s="94">
        <v>28</v>
      </c>
      <c r="J35" s="94">
        <v>31</v>
      </c>
      <c r="K35" s="94">
        <v>37</v>
      </c>
      <c r="L35" s="94">
        <v>29</v>
      </c>
    </row>
    <row r="36" spans="1:12" ht="15">
      <c r="A36" s="2" t="s">
        <v>40</v>
      </c>
      <c r="B36" s="290">
        <v>8.3123844956089765E-2</v>
      </c>
      <c r="C36" s="290">
        <v>8.4258812806406236E-2</v>
      </c>
      <c r="D36" s="290">
        <v>8.5874988734314622E-2</v>
      </c>
      <c r="E36" s="290">
        <v>8.2024942821452063E-2</v>
      </c>
      <c r="F36" s="290">
        <v>9.3595309701261675E-2</v>
      </c>
      <c r="G36" s="291"/>
      <c r="H36" s="2">
        <v>32</v>
      </c>
      <c r="I36" s="2">
        <v>32</v>
      </c>
      <c r="J36" s="2">
        <v>28</v>
      </c>
      <c r="K36" s="2">
        <v>30</v>
      </c>
      <c r="L36" s="2">
        <v>30</v>
      </c>
    </row>
    <row r="37" spans="1:12" ht="15">
      <c r="A37" s="94" t="s">
        <v>49</v>
      </c>
      <c r="B37" s="298">
        <v>7.5127722566876554E-2</v>
      </c>
      <c r="C37" s="298">
        <v>7.7865337132398391E-2</v>
      </c>
      <c r="D37" s="298">
        <v>8.1917354044366647E-2</v>
      </c>
      <c r="E37" s="298">
        <v>8.0039909852062677E-2</v>
      </c>
      <c r="F37" s="298">
        <v>9.2993819575431708E-2</v>
      </c>
      <c r="G37" s="299"/>
      <c r="H37" s="94">
        <v>44</v>
      </c>
      <c r="I37" s="94">
        <v>42</v>
      </c>
      <c r="J37" s="94">
        <v>38</v>
      </c>
      <c r="K37" s="94">
        <v>36</v>
      </c>
      <c r="L37" s="94">
        <v>31</v>
      </c>
    </row>
    <row r="38" spans="1:12" ht="15">
      <c r="A38" s="2" t="s">
        <v>19</v>
      </c>
      <c r="B38" s="290">
        <v>8.2866862074773645E-2</v>
      </c>
      <c r="C38" s="290">
        <v>8.4268628687411695E-2</v>
      </c>
      <c r="D38" s="290">
        <v>8.4323165127576705E-2</v>
      </c>
      <c r="E38" s="290">
        <v>8.4036077775517734E-2</v>
      </c>
      <c r="F38" s="290">
        <v>9.2213874413275679E-2</v>
      </c>
      <c r="G38" s="291"/>
      <c r="H38" s="2">
        <v>33</v>
      </c>
      <c r="I38" s="2">
        <v>31</v>
      </c>
      <c r="J38" s="2">
        <v>32</v>
      </c>
      <c r="K38" s="2">
        <v>27</v>
      </c>
      <c r="L38" s="2">
        <v>32</v>
      </c>
    </row>
    <row r="39" spans="1:12" ht="15">
      <c r="A39" s="94" t="s">
        <v>42</v>
      </c>
      <c r="B39" s="298">
        <v>8.160775231707669E-2</v>
      </c>
      <c r="C39" s="298">
        <v>8.3897218606404617E-2</v>
      </c>
      <c r="D39" s="298">
        <v>8.4303300153828795E-2</v>
      </c>
      <c r="E39" s="298">
        <v>8.402419707595149E-2</v>
      </c>
      <c r="F39" s="298">
        <v>9.1867720422539156E-2</v>
      </c>
      <c r="G39" s="299"/>
      <c r="H39" s="94">
        <v>35</v>
      </c>
      <c r="I39" s="94">
        <v>34</v>
      </c>
      <c r="J39" s="94">
        <v>33</v>
      </c>
      <c r="K39" s="94">
        <v>28</v>
      </c>
      <c r="L39" s="94">
        <v>33</v>
      </c>
    </row>
    <row r="40" spans="1:12" ht="15">
      <c r="A40" s="2" t="s">
        <v>31</v>
      </c>
      <c r="B40" s="290">
        <v>7.9799838177552304E-2</v>
      </c>
      <c r="C40" s="290">
        <v>8.3113154147900631E-2</v>
      </c>
      <c r="D40" s="290">
        <v>8.2576843211957671E-2</v>
      </c>
      <c r="E40" s="290">
        <v>7.2969683841947797E-2</v>
      </c>
      <c r="F40" s="290">
        <v>9.1764003144900255E-2</v>
      </c>
      <c r="G40" s="291"/>
      <c r="H40" s="2">
        <v>38</v>
      </c>
      <c r="I40" s="2">
        <v>36</v>
      </c>
      <c r="J40" s="2">
        <v>37</v>
      </c>
      <c r="K40" s="2">
        <v>46</v>
      </c>
      <c r="L40" s="2">
        <v>34</v>
      </c>
    </row>
    <row r="41" spans="1:12" ht="15">
      <c r="A41" s="94" t="s">
        <v>30</v>
      </c>
      <c r="B41" s="298">
        <v>8.8360350736694585E-2</v>
      </c>
      <c r="C41" s="298">
        <v>8.7110786762917197E-2</v>
      </c>
      <c r="D41" s="298">
        <v>8.773251369619682E-2</v>
      </c>
      <c r="E41" s="298">
        <v>8.1069723489629986E-2</v>
      </c>
      <c r="F41" s="298">
        <v>9.1283477855689785E-2</v>
      </c>
      <c r="G41" s="299"/>
      <c r="H41" s="94">
        <v>22</v>
      </c>
      <c r="I41" s="94">
        <v>26</v>
      </c>
      <c r="J41" s="94">
        <v>26</v>
      </c>
      <c r="K41" s="94">
        <v>33</v>
      </c>
      <c r="L41" s="94">
        <v>35</v>
      </c>
    </row>
    <row r="42" spans="1:12" ht="15">
      <c r="A42" s="2" t="s">
        <v>47</v>
      </c>
      <c r="B42" s="290">
        <v>7.9135422754865251E-2</v>
      </c>
      <c r="C42" s="290">
        <v>7.9009784618367565E-2</v>
      </c>
      <c r="D42" s="290">
        <v>8.0600149029584053E-2</v>
      </c>
      <c r="E42" s="290">
        <v>8.2014907490158884E-2</v>
      </c>
      <c r="F42" s="290">
        <v>9.1003473570538743E-2</v>
      </c>
      <c r="G42" s="291"/>
      <c r="H42" s="2">
        <v>39</v>
      </c>
      <c r="I42" s="2">
        <v>40</v>
      </c>
      <c r="J42" s="2">
        <v>40</v>
      </c>
      <c r="K42" s="2">
        <v>31</v>
      </c>
      <c r="L42" s="2">
        <v>36</v>
      </c>
    </row>
    <row r="43" spans="1:12" ht="15">
      <c r="A43" s="94" t="s">
        <v>25</v>
      </c>
      <c r="B43" s="298">
        <v>8.6599717648327287E-2</v>
      </c>
      <c r="C43" s="298">
        <v>8.3894176137997128E-2</v>
      </c>
      <c r="D43" s="298">
        <v>8.3386763108995288E-2</v>
      </c>
      <c r="E43" s="298">
        <v>8.1243570514492533E-2</v>
      </c>
      <c r="F43" s="298">
        <v>9.0809894904351388E-2</v>
      </c>
      <c r="G43" s="299"/>
      <c r="H43" s="94">
        <v>27</v>
      </c>
      <c r="I43" s="94">
        <v>35</v>
      </c>
      <c r="J43" s="94">
        <v>35</v>
      </c>
      <c r="K43" s="94">
        <v>32</v>
      </c>
      <c r="L43" s="94">
        <v>37</v>
      </c>
    </row>
    <row r="44" spans="1:12" ht="15">
      <c r="A44" s="2" t="s">
        <v>41</v>
      </c>
      <c r="B44" s="290">
        <v>8.3148286675605768E-2</v>
      </c>
      <c r="C44" s="290">
        <v>8.2384099021612187E-2</v>
      </c>
      <c r="D44" s="290">
        <v>8.507664185075961E-2</v>
      </c>
      <c r="E44" s="290">
        <v>7.9244647112862637E-2</v>
      </c>
      <c r="F44" s="290">
        <v>8.7232138721443114E-2</v>
      </c>
      <c r="G44" s="291"/>
      <c r="H44" s="2">
        <v>31</v>
      </c>
      <c r="I44" s="2">
        <v>39</v>
      </c>
      <c r="J44" s="2">
        <v>30</v>
      </c>
      <c r="K44" s="2">
        <v>38</v>
      </c>
      <c r="L44" s="2">
        <v>38</v>
      </c>
    </row>
    <row r="45" spans="1:12" ht="15">
      <c r="A45" s="94" t="s">
        <v>28</v>
      </c>
      <c r="B45" s="298">
        <v>6.7454300338836426E-2</v>
      </c>
      <c r="C45" s="298">
        <v>7.6676903081851072E-2</v>
      </c>
      <c r="D45" s="298">
        <v>7.8337685346707375E-2</v>
      </c>
      <c r="E45" s="298">
        <v>7.3882276090476304E-2</v>
      </c>
      <c r="F45" s="298">
        <v>8.6954149385879809E-2</v>
      </c>
      <c r="G45" s="299"/>
      <c r="H45" s="94">
        <v>48</v>
      </c>
      <c r="I45" s="94">
        <v>46</v>
      </c>
      <c r="J45" s="94">
        <v>44</v>
      </c>
      <c r="K45" s="94">
        <v>44</v>
      </c>
      <c r="L45" s="94">
        <v>39</v>
      </c>
    </row>
    <row r="46" spans="1:12" ht="15">
      <c r="A46" s="2" t="s">
        <v>34</v>
      </c>
      <c r="B46" s="290">
        <v>7.7323875947712464E-2</v>
      </c>
      <c r="C46" s="290">
        <v>7.7352466605865547E-2</v>
      </c>
      <c r="D46" s="290">
        <v>7.8283545816445504E-2</v>
      </c>
      <c r="E46" s="290">
        <v>7.4401747754148401E-2</v>
      </c>
      <c r="F46" s="290">
        <v>8.5932440675659777E-2</v>
      </c>
      <c r="G46" s="291"/>
      <c r="H46" s="2">
        <v>43</v>
      </c>
      <c r="I46" s="2">
        <v>43</v>
      </c>
      <c r="J46" s="2">
        <v>45</v>
      </c>
      <c r="K46" s="2">
        <v>43</v>
      </c>
      <c r="L46" s="2">
        <v>40</v>
      </c>
    </row>
    <row r="47" spans="1:12" ht="15">
      <c r="A47" s="94" t="s">
        <v>45</v>
      </c>
      <c r="B47" s="298">
        <v>7.7553906508327122E-2</v>
      </c>
      <c r="C47" s="298">
        <v>7.8185815831592634E-2</v>
      </c>
      <c r="D47" s="298">
        <v>7.899164491611213E-2</v>
      </c>
      <c r="E47" s="298">
        <v>7.2989529098017827E-2</v>
      </c>
      <c r="F47" s="298">
        <v>8.5340530538361714E-2</v>
      </c>
      <c r="G47" s="299"/>
      <c r="H47" s="94">
        <v>41</v>
      </c>
      <c r="I47" s="94">
        <v>41</v>
      </c>
      <c r="J47" s="94">
        <v>43</v>
      </c>
      <c r="K47" s="94">
        <v>45</v>
      </c>
      <c r="L47" s="94">
        <v>41</v>
      </c>
    </row>
    <row r="48" spans="1:12" ht="15">
      <c r="A48" s="2" t="s">
        <v>48</v>
      </c>
      <c r="B48" s="290">
        <v>8.4557688003934747E-2</v>
      </c>
      <c r="C48" s="290">
        <v>8.907130609167821E-2</v>
      </c>
      <c r="D48" s="290">
        <v>8.3442977173697877E-2</v>
      </c>
      <c r="E48" s="290">
        <v>8.0267022590085974E-2</v>
      </c>
      <c r="F48" s="290">
        <v>8.4709107410141621E-2</v>
      </c>
      <c r="G48" s="291"/>
      <c r="H48" s="2">
        <v>29</v>
      </c>
      <c r="I48" s="2">
        <v>24</v>
      </c>
      <c r="J48" s="2">
        <v>34</v>
      </c>
      <c r="K48" s="2">
        <v>35</v>
      </c>
      <c r="L48" s="2">
        <v>42</v>
      </c>
    </row>
    <row r="49" spans="1:12" ht="15">
      <c r="A49" s="94" t="s">
        <v>51</v>
      </c>
      <c r="B49" s="298">
        <v>8.1439131905564829E-2</v>
      </c>
      <c r="C49" s="298">
        <v>8.2507874677950385E-2</v>
      </c>
      <c r="D49" s="298">
        <v>8.0043482535349778E-2</v>
      </c>
      <c r="E49" s="298">
        <v>7.7563531227177296E-2</v>
      </c>
      <c r="F49" s="298">
        <v>8.3874210289501316E-2</v>
      </c>
      <c r="G49" s="299"/>
      <c r="H49" s="94">
        <v>36</v>
      </c>
      <c r="I49" s="94">
        <v>37</v>
      </c>
      <c r="J49" s="94">
        <v>41</v>
      </c>
      <c r="K49" s="94">
        <v>41</v>
      </c>
      <c r="L49" s="94">
        <v>43</v>
      </c>
    </row>
    <row r="50" spans="1:12" ht="15">
      <c r="A50" s="112" t="s">
        <v>35</v>
      </c>
      <c r="B50" s="300">
        <v>8.1381814913177378E-2</v>
      </c>
      <c r="C50" s="300">
        <v>8.2496842570907947E-2</v>
      </c>
      <c r="D50" s="300">
        <v>7.9948290293927568E-2</v>
      </c>
      <c r="E50" s="300">
        <v>7.8022334237159888E-2</v>
      </c>
      <c r="F50" s="300">
        <v>8.2984541101978268E-2</v>
      </c>
      <c r="G50" s="301"/>
      <c r="H50" s="112">
        <v>37</v>
      </c>
      <c r="I50" s="112">
        <v>38</v>
      </c>
      <c r="J50" s="112">
        <v>42</v>
      </c>
      <c r="K50" s="112">
        <v>39</v>
      </c>
      <c r="L50" s="112">
        <v>44</v>
      </c>
    </row>
    <row r="51" spans="1:12" ht="15">
      <c r="A51" s="94" t="s">
        <v>15</v>
      </c>
      <c r="B51" s="298">
        <v>7.7999442570863178E-2</v>
      </c>
      <c r="C51" s="298">
        <v>7.6682801572555248E-2</v>
      </c>
      <c r="D51" s="298">
        <v>8.1675447121634756E-2</v>
      </c>
      <c r="E51" s="298">
        <v>7.7769880464532135E-2</v>
      </c>
      <c r="F51" s="298">
        <v>8.2226063721012668E-2</v>
      </c>
      <c r="G51" s="299"/>
      <c r="H51" s="94">
        <v>40</v>
      </c>
      <c r="I51" s="94">
        <v>45</v>
      </c>
      <c r="J51" s="94">
        <v>39</v>
      </c>
      <c r="K51" s="94">
        <v>40</v>
      </c>
      <c r="L51" s="94">
        <v>45</v>
      </c>
    </row>
    <row r="52" spans="1:12" ht="15">
      <c r="A52" s="2" t="s">
        <v>39</v>
      </c>
      <c r="B52" s="290">
        <v>7.4695735930040932E-2</v>
      </c>
      <c r="C52" s="290">
        <v>7.7321044698865776E-2</v>
      </c>
      <c r="D52" s="290">
        <v>7.60133673896113E-2</v>
      </c>
      <c r="E52" s="290">
        <v>7.4457322189251024E-2</v>
      </c>
      <c r="F52" s="290">
        <v>7.9881658255569435E-2</v>
      </c>
      <c r="G52" s="291"/>
      <c r="H52" s="2">
        <v>45</v>
      </c>
      <c r="I52" s="2">
        <v>44</v>
      </c>
      <c r="J52" s="2">
        <v>46</v>
      </c>
      <c r="K52" s="2">
        <v>42</v>
      </c>
      <c r="L52" s="2">
        <v>46</v>
      </c>
    </row>
    <row r="53" spans="1:12" ht="15">
      <c r="A53" s="94" t="s">
        <v>43</v>
      </c>
      <c r="B53" s="298">
        <v>7.1598941240993696E-2</v>
      </c>
      <c r="C53" s="298">
        <v>7.0165814601932705E-2</v>
      </c>
      <c r="D53" s="298">
        <v>7.1356754874401809E-2</v>
      </c>
      <c r="E53" s="298">
        <v>6.7839646396337216E-2</v>
      </c>
      <c r="F53" s="298">
        <v>7.7412337642997528E-2</v>
      </c>
      <c r="G53" s="299"/>
      <c r="H53" s="94">
        <v>47</v>
      </c>
      <c r="I53" s="94">
        <v>48</v>
      </c>
      <c r="J53" s="94">
        <v>48</v>
      </c>
      <c r="K53" s="94">
        <v>48</v>
      </c>
      <c r="L53" s="94">
        <v>47</v>
      </c>
    </row>
    <row r="54" spans="1:12" ht="15">
      <c r="A54" s="2" t="s">
        <v>52</v>
      </c>
      <c r="B54" s="290">
        <v>6.5747693540605778E-2</v>
      </c>
      <c r="C54" s="290">
        <v>6.7160190480209894E-2</v>
      </c>
      <c r="D54" s="290">
        <v>6.8105133925431924E-2</v>
      </c>
      <c r="E54" s="290">
        <v>6.6714808349500221E-2</v>
      </c>
      <c r="F54" s="290">
        <v>7.6064982523119259E-2</v>
      </c>
      <c r="G54" s="291"/>
      <c r="H54" s="2">
        <v>49</v>
      </c>
      <c r="I54" s="2">
        <v>49</v>
      </c>
      <c r="J54" s="2">
        <v>50</v>
      </c>
      <c r="K54" s="2">
        <v>49</v>
      </c>
      <c r="L54" s="2">
        <v>48</v>
      </c>
    </row>
    <row r="55" spans="1:12" ht="15">
      <c r="A55" s="94" t="s">
        <v>50</v>
      </c>
      <c r="B55" s="298">
        <v>7.4255545111634666E-2</v>
      </c>
      <c r="C55" s="298">
        <v>7.2930615265687754E-2</v>
      </c>
      <c r="D55" s="298">
        <v>7.2241389328859693E-2</v>
      </c>
      <c r="E55" s="298">
        <v>7.2114824550878615E-2</v>
      </c>
      <c r="F55" s="298">
        <v>7.4275402445386551E-2</v>
      </c>
      <c r="G55" s="299"/>
      <c r="H55" s="94">
        <v>46</v>
      </c>
      <c r="I55" s="94">
        <v>47</v>
      </c>
      <c r="J55" s="94">
        <v>47</v>
      </c>
      <c r="K55" s="94">
        <v>47</v>
      </c>
      <c r="L55" s="94">
        <v>49</v>
      </c>
    </row>
    <row r="56" spans="1:12" s="98" customFormat="1" ht="15">
      <c r="A56" s="2" t="s">
        <v>5</v>
      </c>
      <c r="B56" s="290">
        <v>6.0141599165741792E-2</v>
      </c>
      <c r="C56" s="290">
        <v>6.6562597454011038E-2</v>
      </c>
      <c r="D56" s="290">
        <v>6.8698203133559774E-2</v>
      </c>
      <c r="E56" s="290">
        <v>6.1524291397634288E-2</v>
      </c>
      <c r="F56" s="290">
        <v>5.9994576826663287E-2</v>
      </c>
      <c r="G56" s="291"/>
      <c r="H56" s="2">
        <v>50</v>
      </c>
      <c r="I56" s="2">
        <v>50</v>
      </c>
      <c r="J56" s="2">
        <v>49</v>
      </c>
      <c r="K56" s="2">
        <v>50</v>
      </c>
      <c r="L56" s="2">
        <v>50</v>
      </c>
    </row>
    <row r="57" spans="1:12" s="98" customFormat="1" ht="12" customHeight="1">
      <c r="A57" s="3"/>
      <c r="B57" s="15"/>
      <c r="C57" s="15"/>
      <c r="D57" s="3"/>
      <c r="E57" s="3"/>
      <c r="F57" s="3"/>
      <c r="G57" s="16"/>
      <c r="H57" s="3"/>
      <c r="I57" s="3"/>
      <c r="J57" s="14"/>
      <c r="K57" s="3"/>
      <c r="L57" s="3"/>
    </row>
    <row r="58" spans="1:12" ht="12" customHeight="1">
      <c r="A58" s="78"/>
      <c r="I58" s="14"/>
      <c r="J58" s="14"/>
      <c r="K58" s="3"/>
    </row>
    <row r="59" spans="1:12" ht="12" customHeight="1">
      <c r="A59" s="27" t="s">
        <v>296</v>
      </c>
      <c r="I59" s="14"/>
      <c r="J59" s="14"/>
      <c r="K59" s="3"/>
    </row>
    <row r="60" spans="1:12" ht="12" customHeight="1">
      <c r="I60" s="14"/>
      <c r="J60" s="14"/>
      <c r="K60" s="3"/>
    </row>
    <row r="61" spans="1:12" ht="12" customHeight="1">
      <c r="I61" s="14"/>
      <c r="J61" s="14"/>
      <c r="K61" s="3"/>
    </row>
  </sheetData>
  <sortState xmlns:xlrd2="http://schemas.microsoft.com/office/spreadsheetml/2017/richdata2" ref="A7:L56">
    <sortCondition ref="L7:L56"/>
  </sortState>
  <mergeCells count="2">
    <mergeCell ref="A2:L2"/>
    <mergeCell ref="A4:L4"/>
  </mergeCells>
  <printOptions horizontalCentered="1"/>
  <pageMargins left="0.85" right="0.75" top="0.54" bottom="0.4" header="0.33" footer="0.24"/>
  <pageSetup scale="89" orientation="portrait" r:id="rId1"/>
  <headerFooter alignWithMargins="0">
    <oddFooter xml:space="preserve">&amp;C&amp;"Times New Roman,Bold"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DDEBF7"/>
  </sheetPr>
  <dimension ref="A1:H56"/>
  <sheetViews>
    <sheetView zoomScaleNormal="100" workbookViewId="0"/>
  </sheetViews>
  <sheetFormatPr defaultColWidth="8.85546875" defaultRowHeight="12.75"/>
  <cols>
    <col min="1" max="8" width="12.140625" style="3" customWidth="1"/>
    <col min="9" max="9" width="1.5703125" style="3" customWidth="1"/>
    <col min="10" max="16384" width="8.85546875" style="3"/>
  </cols>
  <sheetData>
    <row r="1" spans="1:8" ht="18.75">
      <c r="A1" s="36" t="s">
        <v>175</v>
      </c>
      <c r="B1" s="36"/>
      <c r="C1" s="36"/>
      <c r="D1" s="36"/>
      <c r="E1" s="36"/>
      <c r="F1" s="36"/>
      <c r="G1" s="36"/>
      <c r="H1" s="36"/>
    </row>
    <row r="2" spans="1:8" ht="18.75">
      <c r="A2" s="302" t="s">
        <v>500</v>
      </c>
      <c r="B2" s="302"/>
      <c r="C2" s="302"/>
      <c r="D2" s="302"/>
      <c r="E2" s="302"/>
      <c r="F2" s="302"/>
      <c r="G2" s="302"/>
      <c r="H2" s="302"/>
    </row>
    <row r="3" spans="1:8" ht="18.75">
      <c r="A3" s="36"/>
      <c r="B3" s="36"/>
      <c r="C3" s="36"/>
      <c r="D3" s="36"/>
      <c r="E3" s="36"/>
      <c r="F3" s="36"/>
      <c r="G3" s="36"/>
      <c r="H3" s="36"/>
    </row>
    <row r="4" spans="1:8" ht="15">
      <c r="A4" s="303" t="str">
        <f>"Fiscal Year "&amp;'Table 1'!F6</f>
        <v>Fiscal Year 2021</v>
      </c>
      <c r="B4" s="303"/>
      <c r="C4" s="303"/>
      <c r="D4" s="303"/>
      <c r="E4" s="303"/>
      <c r="F4" s="303"/>
      <c r="G4" s="303"/>
      <c r="H4" s="303"/>
    </row>
    <row r="56" spans="1:1">
      <c r="A56" s="27" t="s">
        <v>296</v>
      </c>
    </row>
  </sheetData>
  <mergeCells count="2">
    <mergeCell ref="A2:H2"/>
    <mergeCell ref="A4:H4"/>
  </mergeCells>
  <printOptions horizontalCentered="1"/>
  <pageMargins left="0.7" right="0.7" top="0.75" bottom="0.75" header="0.3" footer="0.3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174A7C"/>
  </sheetPr>
  <dimension ref="A1:A57"/>
  <sheetViews>
    <sheetView topLeftCell="A23" zoomScaleNormal="100" workbookViewId="0"/>
  </sheetViews>
  <sheetFormatPr defaultRowHeight="12.75"/>
  <sheetData>
    <row r="1" spans="1:1" ht="18.75">
      <c r="A1" s="30" t="s">
        <v>172</v>
      </c>
    </row>
    <row r="2" spans="1:1" ht="18.75">
      <c r="A2" s="30" t="s">
        <v>477</v>
      </c>
    </row>
    <row r="3" spans="1:1" ht="18.75">
      <c r="A3" s="30"/>
    </row>
    <row r="4" spans="1:1" ht="15">
      <c r="A4" s="53" t="str">
        <f>"Fiscal Year "&amp;'Table 1'!F6</f>
        <v>Fiscal Year 2021</v>
      </c>
    </row>
    <row r="7" spans="1:1">
      <c r="A7" s="4"/>
    </row>
    <row r="57" spans="1:1">
      <c r="A57" s="1" t="s">
        <v>296</v>
      </c>
    </row>
  </sheetData>
  <printOptions horizontalCentered="1" verticalCentered="1"/>
  <pageMargins left="0.7" right="0.7" top="0.75" bottom="0.75" header="0.3" footer="0.3"/>
  <pageSetup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174A7C"/>
  </sheetPr>
  <dimension ref="A1:J24"/>
  <sheetViews>
    <sheetView zoomScaleNormal="100" workbookViewId="0">
      <selection sqref="A1:G1"/>
    </sheetView>
  </sheetViews>
  <sheetFormatPr defaultColWidth="9.140625" defaultRowHeight="12.75"/>
  <cols>
    <col min="1" max="1" width="9.140625" style="3"/>
    <col min="2" max="2" width="9.5703125" style="3" customWidth="1"/>
    <col min="3" max="3" width="9.42578125" style="3" bestFit="1" customWidth="1"/>
    <col min="4" max="4" width="7" style="3" customWidth="1"/>
    <col min="5" max="5" width="9.140625" style="3"/>
    <col min="6" max="6" width="7.42578125" style="3" customWidth="1"/>
    <col min="7" max="16384" width="9.140625" style="3"/>
  </cols>
  <sheetData>
    <row r="1" spans="1:10" ht="18.75">
      <c r="A1" s="302" t="s">
        <v>54</v>
      </c>
      <c r="B1" s="302"/>
      <c r="C1" s="302"/>
      <c r="D1" s="302"/>
      <c r="E1" s="302"/>
      <c r="F1" s="302"/>
      <c r="G1" s="302"/>
    </row>
    <row r="2" spans="1:10" ht="18.75">
      <c r="A2" s="302" t="s">
        <v>55</v>
      </c>
      <c r="B2" s="302"/>
      <c r="C2" s="302"/>
      <c r="D2" s="302"/>
      <c r="E2" s="302"/>
      <c r="F2" s="302"/>
      <c r="G2" s="302"/>
      <c r="H2" s="50"/>
      <c r="I2" s="50"/>
    </row>
    <row r="3" spans="1:10" ht="18.75">
      <c r="A3" s="36"/>
      <c r="B3" s="36"/>
      <c r="C3" s="36"/>
      <c r="D3" s="36"/>
      <c r="E3" s="36"/>
      <c r="F3" s="36"/>
      <c r="G3" s="36"/>
      <c r="H3" s="50"/>
      <c r="I3" s="50"/>
    </row>
    <row r="4" spans="1:10" ht="15.75">
      <c r="A4" s="310" t="str">
        <f>"Thirteen Western States - Fiscal Year "&amp;'Table 1'!F6</f>
        <v>Thirteen Western States - Fiscal Year 2021</v>
      </c>
      <c r="B4" s="310"/>
      <c r="C4" s="310"/>
      <c r="D4" s="310"/>
      <c r="E4" s="310"/>
      <c r="F4" s="310"/>
      <c r="G4" s="310"/>
      <c r="H4" s="13"/>
      <c r="I4" s="13"/>
    </row>
    <row r="5" spans="1:10" ht="15">
      <c r="A5" s="306" t="s">
        <v>2</v>
      </c>
      <c r="B5" s="64"/>
      <c r="C5" s="307" t="s">
        <v>0</v>
      </c>
      <c r="D5" s="64"/>
      <c r="E5" s="308" t="s">
        <v>56</v>
      </c>
      <c r="F5" s="64"/>
      <c r="G5" s="309" t="s">
        <v>57</v>
      </c>
    </row>
    <row r="6" spans="1:10" ht="12.6" customHeight="1">
      <c r="A6" s="306"/>
      <c r="B6" s="65"/>
      <c r="C6" s="307"/>
      <c r="D6" s="65"/>
      <c r="E6" s="308"/>
      <c r="F6" s="65"/>
      <c r="G6" s="309"/>
    </row>
    <row r="7" spans="1:10" ht="15">
      <c r="A7" s="306"/>
      <c r="B7" s="66"/>
      <c r="C7" s="307"/>
      <c r="D7" s="65"/>
      <c r="E7" s="308"/>
      <c r="F7" s="65"/>
      <c r="G7" s="309"/>
    </row>
    <row r="8" spans="1:10" ht="15">
      <c r="A8" s="306"/>
      <c r="B8" s="67"/>
      <c r="C8" s="307"/>
      <c r="D8" s="67"/>
      <c r="E8" s="308"/>
      <c r="F8" s="67"/>
      <c r="G8" s="309"/>
    </row>
    <row r="9" spans="1:10" ht="14.45" customHeight="1">
      <c r="A9" s="68" t="s">
        <v>6</v>
      </c>
      <c r="B9" s="68"/>
      <c r="C9" s="69">
        <f>VLOOKUP(A9,'Table 1'!A:L,6,FALSE)</f>
        <v>135.62560037118797</v>
      </c>
      <c r="D9" s="68"/>
      <c r="E9" s="70">
        <f>VLOOKUP(A9,'Table 1'!A:L,12,FALSE)</f>
        <v>2</v>
      </c>
      <c r="F9" s="68"/>
      <c r="G9" s="71">
        <v>1</v>
      </c>
      <c r="J9" s="57"/>
    </row>
    <row r="10" spans="1:10" ht="15">
      <c r="A10" s="60" t="s">
        <v>14</v>
      </c>
      <c r="B10" s="60"/>
      <c r="C10" s="63">
        <f>VLOOKUP(A10,'Table 1'!A:L,6,FALSE)</f>
        <v>130.36322971161127</v>
      </c>
      <c r="D10" s="60"/>
      <c r="E10" s="61">
        <f>VLOOKUP(A10,'Table 1'!A:L,12,FALSE)</f>
        <v>4</v>
      </c>
      <c r="F10" s="60"/>
      <c r="G10" s="62">
        <v>2</v>
      </c>
    </row>
    <row r="11" spans="1:10" ht="15">
      <c r="A11" s="68" t="s">
        <v>23</v>
      </c>
      <c r="B11" s="68"/>
      <c r="C11" s="72">
        <f>VLOOKUP(A11,'Table 1'!A:L,6,FALSE)</f>
        <v>115.08133618218771</v>
      </c>
      <c r="D11" s="68"/>
      <c r="E11" s="70">
        <f>VLOOKUP(A11,'Table 1'!A:L,12,FALSE)</f>
        <v>11</v>
      </c>
      <c r="F11" s="68"/>
      <c r="G11" s="71">
        <v>3</v>
      </c>
    </row>
    <row r="12" spans="1:10" ht="15">
      <c r="A12" s="60" t="s">
        <v>31</v>
      </c>
      <c r="B12" s="60"/>
      <c r="C12" s="63">
        <f>VLOOKUP(A12,'Table 1'!A:L,6,FALSE)</f>
        <v>111.0553182825488</v>
      </c>
      <c r="D12" s="60"/>
      <c r="E12" s="61">
        <f>VLOOKUP(A12,'Table 1'!A:L,12,FALSE)</f>
        <v>16</v>
      </c>
      <c r="F12" s="60"/>
      <c r="G12" s="62">
        <v>4</v>
      </c>
    </row>
    <row r="13" spans="1:10" ht="15">
      <c r="A13" s="68" t="s">
        <v>12</v>
      </c>
      <c r="B13" s="68"/>
      <c r="C13" s="72">
        <f>VLOOKUP(A13,'Table 1'!A:L,6,FALSE)</f>
        <v>110.89758177503867</v>
      </c>
      <c r="D13" s="68"/>
      <c r="E13" s="70">
        <f>VLOOKUP(A13,'Table 1'!A:L,12,FALSE)</f>
        <v>17</v>
      </c>
      <c r="F13" s="68"/>
      <c r="G13" s="71">
        <v>5</v>
      </c>
    </row>
    <row r="14" spans="1:10" ht="15">
      <c r="A14" s="60" t="s">
        <v>40</v>
      </c>
      <c r="B14" s="60"/>
      <c r="C14" s="63">
        <f>VLOOKUP(A14,'Table 1'!A:L,6,FALSE)</f>
        <v>99.19728978046038</v>
      </c>
      <c r="D14" s="60"/>
      <c r="E14" s="61">
        <f>VLOOKUP(A14,'Table 1'!A:L,12,FALSE)</f>
        <v>30</v>
      </c>
      <c r="F14" s="60"/>
      <c r="G14" s="62">
        <v>6</v>
      </c>
    </row>
    <row r="15" spans="1:10" ht="15">
      <c r="A15" s="73" t="s">
        <v>35</v>
      </c>
      <c r="B15" s="73"/>
      <c r="C15" s="74">
        <f>VLOOKUP(A15,'Table 1'!A:L,6,FALSE)</f>
        <v>98.666474847229978</v>
      </c>
      <c r="D15" s="73"/>
      <c r="E15" s="75">
        <f>VLOOKUP(A15,'Table 1'!A:L,12,FALSE)</f>
        <v>31</v>
      </c>
      <c r="F15" s="73"/>
      <c r="G15" s="76">
        <v>7</v>
      </c>
    </row>
    <row r="16" spans="1:10" ht="15">
      <c r="A16" s="60" t="s">
        <v>32</v>
      </c>
      <c r="B16" s="60"/>
      <c r="C16" s="63">
        <f>VLOOKUP(A16,'Table 1'!A:L,6,FALSE)</f>
        <v>96.97946015035528</v>
      </c>
      <c r="D16" s="60"/>
      <c r="E16" s="61">
        <f>VLOOKUP(A16,'Table 1'!A:L,12,FALSE)</f>
        <v>32</v>
      </c>
      <c r="F16" s="60"/>
      <c r="G16" s="62">
        <v>8</v>
      </c>
    </row>
    <row r="17" spans="1:7" ht="15">
      <c r="A17" s="68" t="s">
        <v>44</v>
      </c>
      <c r="B17" s="68"/>
      <c r="C17" s="72">
        <f>VLOOKUP(A17,'Table 1'!A:L,6,FALSE)</f>
        <v>94.967988377218035</v>
      </c>
      <c r="D17" s="68"/>
      <c r="E17" s="70">
        <f>VLOOKUP(A17,'Table 1'!A:L,12,FALSE)</f>
        <v>35</v>
      </c>
      <c r="F17" s="68"/>
      <c r="G17" s="71">
        <v>9</v>
      </c>
    </row>
    <row r="18" spans="1:7" ht="15">
      <c r="A18" s="60" t="s">
        <v>30</v>
      </c>
      <c r="B18" s="60"/>
      <c r="C18" s="63">
        <f>VLOOKUP(A18,'Table 1'!A:L,6,FALSE)</f>
        <v>94.346182398225864</v>
      </c>
      <c r="D18" s="60"/>
      <c r="E18" s="61">
        <f>VLOOKUP(A18,'Table 1'!A:L,12,FALSE)</f>
        <v>36</v>
      </c>
      <c r="F18" s="60"/>
      <c r="G18" s="62">
        <v>10</v>
      </c>
    </row>
    <row r="19" spans="1:7" ht="15">
      <c r="A19" s="68" t="s">
        <v>41</v>
      </c>
      <c r="B19" s="68"/>
      <c r="C19" s="72">
        <f>VLOOKUP(A19,'Table 1'!A:L,6,FALSE)</f>
        <v>90.059391662245218</v>
      </c>
      <c r="D19" s="68"/>
      <c r="E19" s="70">
        <f>VLOOKUP(A19,'Table 1'!A:L,12,FALSE)</f>
        <v>40</v>
      </c>
      <c r="F19" s="68"/>
      <c r="G19" s="71">
        <v>11</v>
      </c>
    </row>
    <row r="20" spans="1:7" ht="15">
      <c r="A20" s="60" t="s">
        <v>15</v>
      </c>
      <c r="B20" s="60"/>
      <c r="C20" s="63">
        <f>VLOOKUP(A20,'Table 1'!A:L,6,FALSE)</f>
        <v>79.640050282044243</v>
      </c>
      <c r="D20" s="60"/>
      <c r="E20" s="61">
        <f>VLOOKUP(A20,'Table 1'!A:L,12,FALSE)</f>
        <v>47</v>
      </c>
      <c r="F20" s="60"/>
      <c r="G20" s="62">
        <v>12</v>
      </c>
    </row>
    <row r="21" spans="1:7" ht="15">
      <c r="A21" s="68" t="s">
        <v>5</v>
      </c>
      <c r="B21" s="68"/>
      <c r="C21" s="72">
        <f>VLOOKUP(A21,'Table 1'!A:L,6,FALSE)</f>
        <v>67.790672812197599</v>
      </c>
      <c r="D21" s="68"/>
      <c r="E21" s="70">
        <f>VLOOKUP(A21,'Table 1'!A:L,12,FALSE)</f>
        <v>50</v>
      </c>
      <c r="F21" s="68"/>
      <c r="G21" s="71">
        <v>13</v>
      </c>
    </row>
    <row r="22" spans="1:7" ht="15">
      <c r="A22" s="2"/>
      <c r="B22" s="2"/>
      <c r="C22" s="2"/>
      <c r="D22" s="2"/>
      <c r="E22" s="2"/>
      <c r="F22" s="2"/>
      <c r="G22" s="2"/>
    </row>
    <row r="23" spans="1:7">
      <c r="A23" s="59"/>
      <c r="B23" s="59"/>
      <c r="C23" s="59"/>
      <c r="D23" s="59"/>
      <c r="E23" s="59"/>
      <c r="F23" s="59"/>
      <c r="G23" s="59"/>
    </row>
    <row r="24" spans="1:7">
      <c r="A24" s="27" t="s">
        <v>296</v>
      </c>
    </row>
  </sheetData>
  <sortState xmlns:xlrd2="http://schemas.microsoft.com/office/spreadsheetml/2017/richdata2" ref="A9:E21">
    <sortCondition descending="1" ref="C9:C21"/>
  </sortState>
  <mergeCells count="7">
    <mergeCell ref="A5:A8"/>
    <mergeCell ref="C5:C8"/>
    <mergeCell ref="E5:E8"/>
    <mergeCell ref="G5:G8"/>
    <mergeCell ref="A1:G1"/>
    <mergeCell ref="A2:G2"/>
    <mergeCell ref="A4:G4"/>
  </mergeCells>
  <printOptions horizontalCentered="1"/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174A7C"/>
  </sheetPr>
  <dimension ref="A1:XFB21"/>
  <sheetViews>
    <sheetView zoomScaleNormal="100" workbookViewId="0"/>
  </sheetViews>
  <sheetFormatPr defaultColWidth="9.140625" defaultRowHeight="12.75"/>
  <cols>
    <col min="1" max="1" width="6.140625" style="77" customWidth="1"/>
    <col min="2" max="2" width="11.140625" style="77" customWidth="1"/>
    <col min="3" max="3" width="5.85546875" style="77" customWidth="1"/>
    <col min="4" max="4" width="4" style="77" customWidth="1"/>
    <col min="5" max="5" width="6.85546875" style="77" customWidth="1"/>
    <col min="6" max="6" width="9" style="77" customWidth="1"/>
    <col min="7" max="7" width="7" style="77" customWidth="1"/>
    <col min="8" max="8" width="6.5703125" style="77" customWidth="1"/>
    <col min="9" max="9" width="3.85546875" style="77" customWidth="1"/>
    <col min="10" max="10" width="9.28515625" style="77" customWidth="1"/>
    <col min="11" max="11" width="9.42578125" style="77" customWidth="1"/>
    <col min="12" max="16384" width="9.140625" style="77"/>
  </cols>
  <sheetData>
    <row r="1" spans="1:3072 3075:4095 4098:5118 5121:7168 7171:8191 8194:9214 9217:14336 14339:15359 15362:16382" ht="18.75">
      <c r="A1" s="36" t="s">
        <v>154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3072 3075:4095 4098:5118 5121:7168 7171:8191 8194:9214 9217:14336 14339:15359 15362:16382" ht="18" customHeight="1">
      <c r="A2" s="302" t="s">
        <v>478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</row>
    <row r="3" spans="1:3072 3075:4095 4098:5118 5121:7168 7171:8191 8194:9214 9217:14336 14339:15359 15362:16382" ht="18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3072 3075:4095 4098:5118 5121:7168 7171:8191 8194:9214 9217:14336 14339:15359 15362:16382" s="29" customFormat="1" ht="18.75">
      <c r="A4" s="303" t="s">
        <v>58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</row>
    <row r="5" spans="1:3072 3075:4095 4098:5118 5121:7168 7171:8191 8194:9214 9217:14336 14339:15359 15362:16382" ht="12.9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3072 3075:4095 4098:5118 5121:7168 7171:8191 8194:9214 9217:14336 14339:15359 15362:16382" ht="15" customHeight="1">
      <c r="A6" s="87" t="s">
        <v>59</v>
      </c>
      <c r="B6" s="311" t="s">
        <v>60</v>
      </c>
      <c r="C6" s="312"/>
      <c r="D6" s="88"/>
      <c r="E6" s="86"/>
      <c r="F6" s="313" t="s">
        <v>61</v>
      </c>
      <c r="G6" s="313"/>
      <c r="H6" s="86"/>
      <c r="I6" s="86"/>
      <c r="J6" s="89" t="s">
        <v>62</v>
      </c>
      <c r="K6" s="86"/>
    </row>
    <row r="7" spans="1:3072 3075:4095 4098:5118 5121:7168 7171:8191 8194:9214 9217:14336 14339:15359 15362:16382" ht="15" customHeight="1">
      <c r="A7" s="87" t="s">
        <v>63</v>
      </c>
      <c r="B7" s="88" t="s">
        <v>0</v>
      </c>
      <c r="C7" s="314" t="s">
        <v>1</v>
      </c>
      <c r="D7" s="314"/>
      <c r="E7" s="86"/>
      <c r="F7" s="88" t="s">
        <v>0</v>
      </c>
      <c r="G7" s="88" t="s">
        <v>1</v>
      </c>
      <c r="H7" s="86"/>
      <c r="I7" s="86"/>
      <c r="J7" s="86" t="s">
        <v>0</v>
      </c>
      <c r="K7" s="90" t="s">
        <v>1</v>
      </c>
    </row>
    <row r="8" spans="1:3072 3075:4095 4098:5118 5121:7168 7171:8191 8194:9214 9217:14336 14339:15359 15362:16382" ht="1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3072 3075:4095 4098:5118 5121:7168 7171:8191 8194:9214 9217:14336 14339:15359 15362:16382" ht="15">
      <c r="A9" s="92">
        <v>2021</v>
      </c>
      <c r="B9" s="93">
        <v>62.393782218873888</v>
      </c>
      <c r="C9" s="94">
        <v>32</v>
      </c>
      <c r="D9" s="95"/>
      <c r="E9" s="95"/>
      <c r="F9" s="93">
        <v>36.27269262835609</v>
      </c>
      <c r="G9" s="94">
        <v>28</v>
      </c>
      <c r="H9" s="95"/>
      <c r="I9" s="95"/>
      <c r="J9" s="93">
        <v>98.666474847229978</v>
      </c>
      <c r="K9" s="94">
        <v>31</v>
      </c>
      <c r="L9" s="78"/>
      <c r="M9" s="79"/>
      <c r="N9" s="3"/>
      <c r="Q9" s="79"/>
      <c r="R9" s="3"/>
      <c r="U9" s="79"/>
      <c r="V9" s="3"/>
      <c r="W9" s="78"/>
      <c r="X9" s="79"/>
      <c r="Y9" s="3"/>
      <c r="AB9" s="79"/>
      <c r="AC9" s="3"/>
      <c r="AF9" s="79"/>
      <c r="AG9" s="3"/>
      <c r="AH9" s="78"/>
      <c r="AI9" s="79"/>
      <c r="AJ9" s="3"/>
      <c r="AM9" s="79"/>
      <c r="AN9" s="3"/>
      <c r="AQ9" s="79"/>
      <c r="AR9" s="3"/>
      <c r="AS9" s="78"/>
      <c r="AT9" s="79"/>
      <c r="AU9" s="3"/>
      <c r="AX9" s="79"/>
      <c r="AY9" s="3"/>
      <c r="BB9" s="79"/>
      <c r="BC9" s="3"/>
      <c r="BD9" s="78"/>
      <c r="BE9" s="79"/>
      <c r="BF9" s="3"/>
      <c r="BI9" s="79"/>
      <c r="BJ9" s="3"/>
      <c r="BM9" s="79"/>
      <c r="BN9" s="3"/>
      <c r="BO9" s="78"/>
      <c r="BP9" s="79"/>
      <c r="BQ9" s="3"/>
      <c r="BT9" s="79"/>
      <c r="BU9" s="3"/>
      <c r="BX9" s="79"/>
      <c r="BY9" s="3"/>
      <c r="BZ9" s="78"/>
      <c r="CA9" s="79"/>
      <c r="CB9" s="3"/>
      <c r="CE9" s="79"/>
      <c r="CF9" s="3"/>
      <c r="CI9" s="79"/>
      <c r="CJ9" s="3"/>
      <c r="CK9" s="78"/>
      <c r="CL9" s="79"/>
      <c r="CM9" s="3"/>
      <c r="CP9" s="79"/>
      <c r="CQ9" s="3"/>
      <c r="CT9" s="79"/>
      <c r="CU9" s="3"/>
      <c r="CV9" s="78"/>
      <c r="CW9" s="79"/>
      <c r="CX9" s="3"/>
      <c r="DA9" s="79"/>
      <c r="DB9" s="3"/>
      <c r="DE9" s="79"/>
      <c r="DF9" s="3"/>
      <c r="DG9" s="78"/>
      <c r="DH9" s="79"/>
      <c r="DI9" s="3"/>
      <c r="DL9" s="79"/>
      <c r="DM9" s="3"/>
      <c r="DP9" s="79"/>
      <c r="DQ9" s="3"/>
      <c r="DR9" s="78"/>
      <c r="DS9" s="79"/>
      <c r="DT9" s="3"/>
      <c r="DW9" s="79"/>
      <c r="DX9" s="3"/>
      <c r="EA9" s="79"/>
      <c r="EB9" s="3"/>
      <c r="EC9" s="78"/>
      <c r="ED9" s="79"/>
      <c r="EE9" s="3"/>
      <c r="EH9" s="79"/>
      <c r="EI9" s="3"/>
      <c r="EL9" s="79"/>
      <c r="EM9" s="3"/>
      <c r="EN9" s="78"/>
      <c r="EO9" s="79"/>
      <c r="EP9" s="3"/>
      <c r="ES9" s="79"/>
      <c r="ET9" s="3"/>
      <c r="EW9" s="79"/>
      <c r="EX9" s="3"/>
      <c r="EY9" s="78"/>
      <c r="EZ9" s="79"/>
      <c r="FA9" s="3"/>
      <c r="FD9" s="79"/>
      <c r="FE9" s="3"/>
      <c r="FH9" s="79"/>
      <c r="FI9" s="3"/>
      <c r="FJ9" s="78"/>
      <c r="FK9" s="79"/>
      <c r="FL9" s="3"/>
      <c r="FO9" s="79"/>
      <c r="FP9" s="3"/>
      <c r="FS9" s="79"/>
      <c r="FT9" s="3"/>
      <c r="FU9" s="78"/>
      <c r="FV9" s="79"/>
      <c r="FW9" s="3"/>
      <c r="FZ9" s="79"/>
      <c r="GA9" s="3"/>
      <c r="GD9" s="79"/>
      <c r="GE9" s="3"/>
      <c r="GF9" s="78"/>
      <c r="GG9" s="79"/>
      <c r="GH9" s="3"/>
      <c r="GK9" s="79"/>
      <c r="GL9" s="3"/>
      <c r="GO9" s="79"/>
      <c r="GP9" s="3"/>
      <c r="GQ9" s="78"/>
      <c r="GR9" s="79"/>
      <c r="GS9" s="3"/>
      <c r="GV9" s="79"/>
      <c r="GW9" s="3"/>
      <c r="GZ9" s="79"/>
      <c r="HA9" s="3"/>
      <c r="HB9" s="78"/>
      <c r="HC9" s="79"/>
      <c r="HD9" s="3"/>
      <c r="HG9" s="79"/>
      <c r="HH9" s="3"/>
      <c r="HK9" s="79"/>
      <c r="HL9" s="3"/>
      <c r="HM9" s="78"/>
      <c r="HN9" s="79"/>
      <c r="HO9" s="3"/>
      <c r="HR9" s="79"/>
      <c r="HS9" s="3"/>
      <c r="HV9" s="79"/>
      <c r="HW9" s="3"/>
      <c r="HX9" s="78"/>
      <c r="HY9" s="79"/>
      <c r="HZ9" s="3"/>
      <c r="IC9" s="79"/>
      <c r="ID9" s="3"/>
      <c r="IG9" s="79"/>
      <c r="IH9" s="3"/>
      <c r="II9" s="78"/>
      <c r="IJ9" s="79"/>
      <c r="IK9" s="3"/>
      <c r="IN9" s="79"/>
      <c r="IO9" s="3"/>
      <c r="IR9" s="79"/>
      <c r="IS9" s="3"/>
      <c r="IT9" s="78"/>
      <c r="IU9" s="79"/>
      <c r="IV9" s="3"/>
      <c r="IY9" s="79"/>
      <c r="IZ9" s="3"/>
      <c r="JC9" s="79"/>
      <c r="JD9" s="3"/>
      <c r="JE9" s="78"/>
      <c r="JF9" s="79"/>
      <c r="JG9" s="3"/>
      <c r="JJ9" s="79"/>
      <c r="JK9" s="3"/>
      <c r="JN9" s="79"/>
      <c r="JO9" s="3"/>
      <c r="JP9" s="78"/>
      <c r="JQ9" s="79"/>
      <c r="JR9" s="3"/>
      <c r="JU9" s="79"/>
      <c r="JV9" s="3"/>
      <c r="JY9" s="79"/>
      <c r="JZ9" s="3"/>
      <c r="KA9" s="78"/>
      <c r="KB9" s="79"/>
      <c r="KC9" s="3"/>
      <c r="KF9" s="79"/>
      <c r="KG9" s="3"/>
      <c r="KJ9" s="79"/>
      <c r="KK9" s="3"/>
      <c r="KL9" s="78"/>
      <c r="KM9" s="79"/>
      <c r="KN9" s="3"/>
      <c r="KQ9" s="79"/>
      <c r="KR9" s="3"/>
      <c r="KU9" s="79"/>
      <c r="KV9" s="3"/>
      <c r="KW9" s="78"/>
      <c r="KX9" s="79"/>
      <c r="KY9" s="3"/>
      <c r="LB9" s="79"/>
      <c r="LC9" s="3"/>
      <c r="LF9" s="79"/>
      <c r="LG9" s="3"/>
      <c r="LH9" s="78"/>
      <c r="LI9" s="79"/>
      <c r="LJ9" s="3"/>
      <c r="LM9" s="79"/>
      <c r="LN9" s="3"/>
      <c r="LQ9" s="79"/>
      <c r="LR9" s="3"/>
      <c r="LS9" s="78"/>
      <c r="LT9" s="79"/>
      <c r="LU9" s="3"/>
      <c r="LX9" s="79"/>
      <c r="LY9" s="3"/>
      <c r="MB9" s="79"/>
      <c r="MC9" s="3"/>
      <c r="MD9" s="78"/>
      <c r="ME9" s="79"/>
      <c r="MF9" s="3"/>
      <c r="MI9" s="79"/>
      <c r="MJ9" s="3"/>
      <c r="MM9" s="79"/>
      <c r="MN9" s="3"/>
      <c r="MO9" s="78"/>
      <c r="MP9" s="79"/>
      <c r="MQ9" s="3"/>
      <c r="MT9" s="79"/>
      <c r="MU9" s="3"/>
      <c r="MX9" s="79"/>
      <c r="MY9" s="3"/>
      <c r="MZ9" s="78"/>
      <c r="NA9" s="79"/>
      <c r="NB9" s="3"/>
      <c r="NE9" s="79"/>
      <c r="NF9" s="3"/>
      <c r="NI9" s="79"/>
      <c r="NJ9" s="3"/>
      <c r="NK9" s="78"/>
      <c r="NL9" s="79"/>
      <c r="NM9" s="3"/>
      <c r="NP9" s="79"/>
      <c r="NQ9" s="3"/>
      <c r="NT9" s="79"/>
      <c r="NU9" s="3"/>
      <c r="NV9" s="78"/>
      <c r="NW9" s="79"/>
      <c r="NX9" s="3"/>
      <c r="OA9" s="79"/>
      <c r="OB9" s="3"/>
      <c r="OE9" s="79"/>
      <c r="OF9" s="3"/>
      <c r="OG9" s="78"/>
      <c r="OH9" s="79"/>
      <c r="OI9" s="3"/>
      <c r="OL9" s="79"/>
      <c r="OM9" s="3"/>
      <c r="OP9" s="79"/>
      <c r="OQ9" s="3"/>
      <c r="OR9" s="78"/>
      <c r="OS9" s="79"/>
      <c r="OT9" s="3"/>
      <c r="OW9" s="79"/>
      <c r="OX9" s="3"/>
      <c r="PA9" s="79"/>
      <c r="PB9" s="3"/>
      <c r="PC9" s="78"/>
      <c r="PD9" s="79"/>
      <c r="PE9" s="3"/>
      <c r="PH9" s="79"/>
      <c r="PI9" s="3"/>
      <c r="PL9" s="79"/>
      <c r="PM9" s="3"/>
      <c r="PN9" s="78"/>
      <c r="PO9" s="79"/>
      <c r="PP9" s="3"/>
      <c r="PS9" s="79"/>
      <c r="PT9" s="3"/>
      <c r="PW9" s="79"/>
      <c r="PX9" s="3"/>
      <c r="PY9" s="78"/>
      <c r="PZ9" s="79"/>
      <c r="QA9" s="3"/>
      <c r="QD9" s="79"/>
      <c r="QE9" s="3"/>
      <c r="QH9" s="79"/>
      <c r="QI9" s="3"/>
      <c r="QJ9" s="78"/>
      <c r="QK9" s="79"/>
      <c r="QL9" s="3"/>
      <c r="QO9" s="79"/>
      <c r="QP9" s="3"/>
      <c r="QS9" s="79"/>
      <c r="QT9" s="3"/>
      <c r="QU9" s="78"/>
      <c r="QV9" s="79"/>
      <c r="QW9" s="3"/>
      <c r="QZ9" s="79"/>
      <c r="RA9" s="3"/>
      <c r="RD9" s="79"/>
      <c r="RE9" s="3"/>
      <c r="RF9" s="78"/>
      <c r="RG9" s="79"/>
      <c r="RH9" s="3"/>
      <c r="RK9" s="79"/>
      <c r="RL9" s="3"/>
      <c r="RO9" s="79"/>
      <c r="RP9" s="3"/>
      <c r="RQ9" s="78"/>
      <c r="RR9" s="79"/>
      <c r="RS9" s="3"/>
      <c r="RV9" s="79"/>
      <c r="RW9" s="3"/>
      <c r="RZ9" s="79"/>
      <c r="SA9" s="3"/>
      <c r="SB9" s="78"/>
      <c r="SC9" s="79"/>
      <c r="SD9" s="3"/>
      <c r="SG9" s="79"/>
      <c r="SH9" s="3"/>
      <c r="SK9" s="79"/>
      <c r="SL9" s="3"/>
      <c r="SM9" s="78"/>
      <c r="SN9" s="79"/>
      <c r="SO9" s="3"/>
      <c r="SR9" s="79"/>
      <c r="SS9" s="3"/>
      <c r="SV9" s="79"/>
      <c r="SW9" s="3"/>
      <c r="SX9" s="78"/>
      <c r="SY9" s="79"/>
      <c r="SZ9" s="3"/>
      <c r="TC9" s="79"/>
      <c r="TD9" s="3"/>
      <c r="TG9" s="79"/>
      <c r="TH9" s="3"/>
      <c r="TI9" s="78"/>
      <c r="TJ9" s="79"/>
      <c r="TK9" s="3"/>
      <c r="TN9" s="79"/>
      <c r="TO9" s="3"/>
      <c r="TR9" s="79"/>
      <c r="TS9" s="3"/>
      <c r="TT9" s="78"/>
      <c r="TU9" s="79"/>
      <c r="TV9" s="3"/>
      <c r="TY9" s="79"/>
      <c r="TZ9" s="3"/>
      <c r="UC9" s="79"/>
      <c r="UD9" s="3"/>
      <c r="UE9" s="78"/>
      <c r="UF9" s="79"/>
      <c r="UG9" s="3"/>
      <c r="UJ9" s="79"/>
      <c r="UK9" s="3"/>
      <c r="UN9" s="79"/>
      <c r="UO9" s="3"/>
      <c r="UP9" s="78"/>
      <c r="UQ9" s="79"/>
      <c r="UR9" s="3"/>
      <c r="UU9" s="79"/>
      <c r="UV9" s="3"/>
      <c r="UY9" s="79"/>
      <c r="UZ9" s="3"/>
      <c r="VA9" s="78"/>
      <c r="VB9" s="79"/>
      <c r="VC9" s="3"/>
      <c r="VF9" s="79"/>
      <c r="VG9" s="3"/>
      <c r="VJ9" s="79"/>
      <c r="VK9" s="3"/>
      <c r="VL9" s="78"/>
      <c r="VM9" s="79"/>
      <c r="VN9" s="3"/>
      <c r="VQ9" s="79"/>
      <c r="VR9" s="3"/>
      <c r="VU9" s="79"/>
      <c r="VV9" s="3"/>
      <c r="VW9" s="78"/>
      <c r="VX9" s="79"/>
      <c r="VY9" s="3"/>
      <c r="WB9" s="79"/>
      <c r="WC9" s="3"/>
      <c r="WF9" s="79"/>
      <c r="WG9" s="3"/>
      <c r="WH9" s="78"/>
      <c r="WI9" s="79"/>
      <c r="WJ9" s="3"/>
      <c r="WM9" s="79"/>
      <c r="WN9" s="3"/>
      <c r="WQ9" s="79"/>
      <c r="WR9" s="3"/>
      <c r="WS9" s="78"/>
      <c r="WT9" s="79"/>
      <c r="WU9" s="3"/>
      <c r="WX9" s="79"/>
      <c r="WY9" s="3"/>
      <c r="XB9" s="79"/>
      <c r="XC9" s="3"/>
      <c r="XD9" s="78"/>
      <c r="XE9" s="79"/>
      <c r="XF9" s="3"/>
      <c r="XI9" s="79"/>
      <c r="XJ9" s="3"/>
      <c r="XM9" s="79"/>
      <c r="XN9" s="3"/>
      <c r="XO9" s="78"/>
      <c r="XP9" s="79"/>
      <c r="XQ9" s="3"/>
      <c r="XT9" s="79"/>
      <c r="XU9" s="3"/>
      <c r="XX9" s="79"/>
      <c r="XY9" s="3"/>
      <c r="XZ9" s="78"/>
      <c r="YA9" s="79"/>
      <c r="YB9" s="3"/>
      <c r="YE9" s="79"/>
      <c r="YF9" s="3"/>
      <c r="YI9" s="79"/>
      <c r="YJ9" s="3"/>
      <c r="YK9" s="78"/>
      <c r="YL9" s="79"/>
      <c r="YM9" s="3"/>
      <c r="YP9" s="79"/>
      <c r="YQ9" s="3"/>
      <c r="YT9" s="79"/>
      <c r="YU9" s="3"/>
      <c r="YV9" s="78"/>
      <c r="YW9" s="79"/>
      <c r="YX9" s="3"/>
      <c r="ZA9" s="79"/>
      <c r="ZB9" s="3"/>
      <c r="ZE9" s="79"/>
      <c r="ZF9" s="3"/>
      <c r="ZG9" s="78"/>
      <c r="ZH9" s="79"/>
      <c r="ZI9" s="3"/>
      <c r="ZL9" s="79"/>
      <c r="ZM9" s="3"/>
      <c r="ZP9" s="79"/>
      <c r="ZQ9" s="3"/>
      <c r="ZR9" s="78"/>
      <c r="ZS9" s="79"/>
      <c r="ZT9" s="3"/>
      <c r="ZW9" s="79"/>
      <c r="ZX9" s="3"/>
      <c r="AAA9" s="79"/>
      <c r="AAB9" s="3"/>
      <c r="AAC9" s="78"/>
      <c r="AAD9" s="79"/>
      <c r="AAE9" s="3"/>
      <c r="AAH9" s="79"/>
      <c r="AAI9" s="3"/>
      <c r="AAL9" s="79"/>
      <c r="AAM9" s="3"/>
      <c r="AAN9" s="78"/>
      <c r="AAO9" s="79"/>
      <c r="AAP9" s="3"/>
      <c r="AAS9" s="79"/>
      <c r="AAT9" s="3"/>
      <c r="AAW9" s="79"/>
      <c r="AAX9" s="3"/>
      <c r="AAY9" s="78"/>
      <c r="AAZ9" s="79"/>
      <c r="ABA9" s="3"/>
      <c r="ABD9" s="79"/>
      <c r="ABE9" s="3"/>
      <c r="ABH9" s="79"/>
      <c r="ABI9" s="3"/>
      <c r="ABJ9" s="78"/>
      <c r="ABK9" s="79"/>
      <c r="ABL9" s="3"/>
      <c r="ABO9" s="79"/>
      <c r="ABP9" s="3"/>
      <c r="ABS9" s="79"/>
      <c r="ABT9" s="3"/>
      <c r="ABU9" s="78"/>
      <c r="ABV9" s="79"/>
      <c r="ABW9" s="3"/>
      <c r="ABZ9" s="79"/>
      <c r="ACA9" s="3"/>
      <c r="ACD9" s="79"/>
      <c r="ACE9" s="3"/>
      <c r="ACF9" s="78"/>
      <c r="ACG9" s="79"/>
      <c r="ACH9" s="3"/>
      <c r="ACK9" s="79"/>
      <c r="ACL9" s="3"/>
      <c r="ACO9" s="79"/>
      <c r="ACP9" s="3"/>
      <c r="ACQ9" s="78"/>
      <c r="ACR9" s="79"/>
      <c r="ACS9" s="3"/>
      <c r="ACV9" s="79"/>
      <c r="ACW9" s="3"/>
      <c r="ACZ9" s="79"/>
      <c r="ADA9" s="3"/>
      <c r="ADB9" s="78"/>
      <c r="ADC9" s="79"/>
      <c r="ADD9" s="3"/>
      <c r="ADG9" s="79"/>
      <c r="ADH9" s="3"/>
      <c r="ADK9" s="79"/>
      <c r="ADL9" s="3"/>
      <c r="ADM9" s="78"/>
      <c r="ADN9" s="79"/>
      <c r="ADO9" s="3"/>
      <c r="ADR9" s="79"/>
      <c r="ADS9" s="3"/>
      <c r="ADV9" s="79"/>
      <c r="ADW9" s="3"/>
      <c r="ADX9" s="78"/>
      <c r="ADY9" s="79"/>
      <c r="ADZ9" s="3"/>
      <c r="AEC9" s="79"/>
      <c r="AED9" s="3"/>
      <c r="AEG9" s="79"/>
      <c r="AEH9" s="3"/>
      <c r="AEI9" s="78"/>
      <c r="AEJ9" s="79"/>
      <c r="AEK9" s="3"/>
      <c r="AEN9" s="79"/>
      <c r="AEO9" s="3"/>
      <c r="AER9" s="79"/>
      <c r="AES9" s="3"/>
      <c r="AET9" s="78"/>
      <c r="AEU9" s="79"/>
      <c r="AEV9" s="3"/>
      <c r="AEY9" s="79"/>
      <c r="AEZ9" s="3"/>
      <c r="AFC9" s="79"/>
      <c r="AFD9" s="3"/>
      <c r="AFE9" s="78"/>
      <c r="AFF9" s="79"/>
      <c r="AFG9" s="3"/>
      <c r="AFJ9" s="79"/>
      <c r="AFK9" s="3"/>
      <c r="AFN9" s="79"/>
      <c r="AFO9" s="3"/>
      <c r="AFP9" s="78"/>
      <c r="AFQ9" s="79"/>
      <c r="AFR9" s="3"/>
      <c r="AFU9" s="79"/>
      <c r="AFV9" s="3"/>
      <c r="AFY9" s="79"/>
      <c r="AFZ9" s="3"/>
      <c r="AGA9" s="78"/>
      <c r="AGB9" s="79"/>
      <c r="AGC9" s="3"/>
      <c r="AGF9" s="79"/>
      <c r="AGG9" s="3"/>
      <c r="AGJ9" s="79"/>
      <c r="AGK9" s="3"/>
      <c r="AGL9" s="78"/>
      <c r="AGM9" s="79"/>
      <c r="AGN9" s="3"/>
      <c r="AGQ9" s="79"/>
      <c r="AGR9" s="3"/>
      <c r="AGU9" s="79"/>
      <c r="AGV9" s="3"/>
      <c r="AGW9" s="78"/>
      <c r="AGX9" s="79"/>
      <c r="AGY9" s="3"/>
      <c r="AHB9" s="79"/>
      <c r="AHC9" s="3"/>
      <c r="AHF9" s="79"/>
      <c r="AHG9" s="3"/>
      <c r="AHH9" s="78"/>
      <c r="AHI9" s="79"/>
      <c r="AHJ9" s="3"/>
      <c r="AHM9" s="79"/>
      <c r="AHN9" s="3"/>
      <c r="AHQ9" s="79"/>
      <c r="AHR9" s="3"/>
      <c r="AHS9" s="78"/>
      <c r="AHT9" s="79"/>
      <c r="AHU9" s="3"/>
      <c r="AHX9" s="79"/>
      <c r="AHY9" s="3"/>
      <c r="AIB9" s="79"/>
      <c r="AIC9" s="3"/>
      <c r="AID9" s="78"/>
      <c r="AIE9" s="79"/>
      <c r="AIF9" s="3"/>
      <c r="AII9" s="79"/>
      <c r="AIJ9" s="3"/>
      <c r="AIM9" s="79"/>
      <c r="AIN9" s="3"/>
      <c r="AIO9" s="78"/>
      <c r="AIP9" s="79"/>
      <c r="AIQ9" s="3"/>
      <c r="AIT9" s="79"/>
      <c r="AIU9" s="3"/>
      <c r="AIX9" s="79"/>
      <c r="AIY9" s="3"/>
      <c r="AIZ9" s="78"/>
      <c r="AJA9" s="79"/>
      <c r="AJB9" s="3"/>
      <c r="AJE9" s="79"/>
      <c r="AJF9" s="3"/>
      <c r="AJI9" s="79"/>
      <c r="AJJ9" s="3"/>
      <c r="AJK9" s="78"/>
      <c r="AJL9" s="79"/>
      <c r="AJM9" s="3"/>
      <c r="AJP9" s="79"/>
      <c r="AJQ9" s="3"/>
      <c r="AJT9" s="79"/>
      <c r="AJU9" s="3"/>
      <c r="AJV9" s="78"/>
      <c r="AJW9" s="79"/>
      <c r="AJX9" s="3"/>
      <c r="AKA9" s="79"/>
      <c r="AKB9" s="3"/>
      <c r="AKE9" s="79"/>
      <c r="AKF9" s="3"/>
      <c r="AKG9" s="78"/>
      <c r="AKH9" s="79"/>
      <c r="AKI9" s="3"/>
      <c r="AKL9" s="79"/>
      <c r="AKM9" s="3"/>
      <c r="AKP9" s="79"/>
      <c r="AKQ9" s="3"/>
      <c r="AKR9" s="78"/>
      <c r="AKS9" s="79"/>
      <c r="AKT9" s="3"/>
      <c r="AKW9" s="79"/>
      <c r="AKX9" s="3"/>
      <c r="ALA9" s="79"/>
      <c r="ALB9" s="3"/>
      <c r="ALC9" s="78"/>
      <c r="ALD9" s="79"/>
      <c r="ALE9" s="3"/>
      <c r="ALH9" s="79"/>
      <c r="ALI9" s="3"/>
      <c r="ALL9" s="79"/>
      <c r="ALM9" s="3"/>
      <c r="ALN9" s="78"/>
      <c r="ALO9" s="79"/>
      <c r="ALP9" s="3"/>
      <c r="ALS9" s="79"/>
      <c r="ALT9" s="3"/>
      <c r="ALW9" s="79"/>
      <c r="ALX9" s="3"/>
      <c r="ALY9" s="78"/>
      <c r="ALZ9" s="79"/>
      <c r="AMA9" s="3"/>
      <c r="AMD9" s="79"/>
      <c r="AME9" s="3"/>
      <c r="AMH9" s="79"/>
      <c r="AMI9" s="3"/>
      <c r="AMJ9" s="78"/>
      <c r="AMK9" s="79"/>
      <c r="AML9" s="3"/>
      <c r="AMO9" s="79"/>
      <c r="AMP9" s="3"/>
      <c r="AMS9" s="79"/>
      <c r="AMT9" s="3"/>
      <c r="AMU9" s="78"/>
      <c r="AMV9" s="79"/>
      <c r="AMW9" s="3"/>
      <c r="AMZ9" s="79"/>
      <c r="ANA9" s="3"/>
      <c r="AND9" s="79"/>
      <c r="ANE9" s="3"/>
      <c r="ANF9" s="78"/>
      <c r="ANG9" s="79"/>
      <c r="ANH9" s="3"/>
      <c r="ANK9" s="79"/>
      <c r="ANL9" s="3"/>
      <c r="ANO9" s="79"/>
      <c r="ANP9" s="3"/>
      <c r="ANQ9" s="78"/>
      <c r="ANR9" s="79"/>
      <c r="ANS9" s="3"/>
      <c r="ANV9" s="79"/>
      <c r="ANW9" s="3"/>
      <c r="ANZ9" s="79"/>
      <c r="AOA9" s="3"/>
      <c r="AOB9" s="78"/>
      <c r="AOC9" s="79"/>
      <c r="AOD9" s="3"/>
      <c r="AOG9" s="79"/>
      <c r="AOH9" s="3"/>
      <c r="AOK9" s="79"/>
      <c r="AOL9" s="3"/>
      <c r="AOM9" s="78"/>
      <c r="AON9" s="79"/>
      <c r="AOO9" s="3"/>
      <c r="AOR9" s="79"/>
      <c r="AOS9" s="3"/>
      <c r="AOV9" s="79"/>
      <c r="AOW9" s="3"/>
      <c r="AOX9" s="78"/>
      <c r="AOY9" s="79"/>
      <c r="AOZ9" s="3"/>
      <c r="APC9" s="79"/>
      <c r="APD9" s="3"/>
      <c r="APG9" s="79"/>
      <c r="APH9" s="3"/>
      <c r="API9" s="78"/>
      <c r="APJ9" s="79"/>
      <c r="APK9" s="3"/>
      <c r="APN9" s="79"/>
      <c r="APO9" s="3"/>
      <c r="APR9" s="79"/>
      <c r="APS9" s="3"/>
      <c r="APT9" s="78"/>
      <c r="APU9" s="79"/>
      <c r="APV9" s="3"/>
      <c r="APY9" s="79"/>
      <c r="APZ9" s="3"/>
      <c r="AQC9" s="79"/>
      <c r="AQD9" s="3"/>
      <c r="AQE9" s="78"/>
      <c r="AQF9" s="79"/>
      <c r="AQG9" s="3"/>
      <c r="AQJ9" s="79"/>
      <c r="AQK9" s="3"/>
      <c r="AQN9" s="79"/>
      <c r="AQO9" s="3"/>
      <c r="AQP9" s="78"/>
      <c r="AQQ9" s="79"/>
      <c r="AQR9" s="3"/>
      <c r="AQU9" s="79"/>
      <c r="AQV9" s="3"/>
      <c r="AQY9" s="79"/>
      <c r="AQZ9" s="3"/>
      <c r="ARA9" s="78"/>
      <c r="ARB9" s="79"/>
      <c r="ARC9" s="3"/>
      <c r="ARF9" s="79"/>
      <c r="ARG9" s="3"/>
      <c r="ARJ9" s="79"/>
      <c r="ARK9" s="3"/>
      <c r="ARL9" s="78"/>
      <c r="ARM9" s="79"/>
      <c r="ARN9" s="3"/>
      <c r="ARQ9" s="79"/>
      <c r="ARR9" s="3"/>
      <c r="ARU9" s="79"/>
      <c r="ARV9" s="3"/>
      <c r="ARW9" s="78"/>
      <c r="ARX9" s="79"/>
      <c r="ARY9" s="3"/>
      <c r="ASB9" s="79"/>
      <c r="ASC9" s="3"/>
      <c r="ASF9" s="79"/>
      <c r="ASG9" s="3"/>
      <c r="ASH9" s="78"/>
      <c r="ASI9" s="79"/>
      <c r="ASJ9" s="3"/>
      <c r="ASM9" s="79"/>
      <c r="ASN9" s="3"/>
      <c r="ASQ9" s="79"/>
      <c r="ASR9" s="3"/>
      <c r="ASS9" s="78"/>
      <c r="AST9" s="79"/>
      <c r="ASU9" s="3"/>
      <c r="ASX9" s="79"/>
      <c r="ASY9" s="3"/>
      <c r="ATB9" s="79"/>
      <c r="ATC9" s="3"/>
      <c r="ATD9" s="78"/>
      <c r="ATE9" s="79"/>
      <c r="ATF9" s="3"/>
      <c r="ATI9" s="79"/>
      <c r="ATJ9" s="3"/>
      <c r="ATM9" s="79"/>
      <c r="ATN9" s="3"/>
      <c r="ATO9" s="78"/>
      <c r="ATP9" s="79"/>
      <c r="ATQ9" s="3"/>
      <c r="ATT9" s="79"/>
      <c r="ATU9" s="3"/>
      <c r="ATX9" s="79"/>
      <c r="ATY9" s="3"/>
      <c r="ATZ9" s="78"/>
      <c r="AUA9" s="79"/>
      <c r="AUB9" s="3"/>
      <c r="AUE9" s="79"/>
      <c r="AUF9" s="3"/>
      <c r="AUI9" s="79"/>
      <c r="AUJ9" s="3"/>
      <c r="AUK9" s="78"/>
      <c r="AUL9" s="79"/>
      <c r="AUM9" s="3"/>
      <c r="AUP9" s="79"/>
      <c r="AUQ9" s="3"/>
      <c r="AUT9" s="79"/>
      <c r="AUU9" s="3"/>
      <c r="AUV9" s="78"/>
      <c r="AUW9" s="79"/>
      <c r="AUX9" s="3"/>
      <c r="AVA9" s="79"/>
      <c r="AVB9" s="3"/>
      <c r="AVE9" s="79"/>
      <c r="AVF9" s="3"/>
      <c r="AVG9" s="78"/>
      <c r="AVH9" s="79"/>
      <c r="AVI9" s="3"/>
      <c r="AVL9" s="79"/>
      <c r="AVM9" s="3"/>
      <c r="AVP9" s="79"/>
      <c r="AVQ9" s="3"/>
      <c r="AVR9" s="78"/>
      <c r="AVS9" s="79"/>
      <c r="AVT9" s="3"/>
      <c r="AVW9" s="79"/>
      <c r="AVX9" s="3"/>
      <c r="AWA9" s="79"/>
      <c r="AWB9" s="3"/>
      <c r="AWC9" s="78"/>
      <c r="AWD9" s="79"/>
      <c r="AWE9" s="3"/>
      <c r="AWH9" s="79"/>
      <c r="AWI9" s="3"/>
      <c r="AWL9" s="79"/>
      <c r="AWM9" s="3"/>
      <c r="AWN9" s="78"/>
      <c r="AWO9" s="79"/>
      <c r="AWP9" s="3"/>
      <c r="AWS9" s="79"/>
      <c r="AWT9" s="3"/>
      <c r="AWW9" s="79"/>
      <c r="AWX9" s="3"/>
      <c r="AWY9" s="78"/>
      <c r="AWZ9" s="79"/>
      <c r="AXA9" s="3"/>
      <c r="AXD9" s="79"/>
      <c r="AXE9" s="3"/>
      <c r="AXH9" s="79"/>
      <c r="AXI9" s="3"/>
      <c r="AXJ9" s="78"/>
      <c r="AXK9" s="79"/>
      <c r="AXL9" s="3"/>
      <c r="AXO9" s="79"/>
      <c r="AXP9" s="3"/>
      <c r="AXS9" s="79"/>
      <c r="AXT9" s="3"/>
      <c r="AXU9" s="78"/>
      <c r="AXV9" s="79"/>
      <c r="AXW9" s="3"/>
      <c r="AXZ9" s="79"/>
      <c r="AYA9" s="3"/>
      <c r="AYD9" s="79"/>
      <c r="AYE9" s="3"/>
      <c r="AYF9" s="78"/>
      <c r="AYG9" s="79"/>
      <c r="AYH9" s="3"/>
      <c r="AYK9" s="79"/>
      <c r="AYL9" s="3"/>
      <c r="AYO9" s="79"/>
      <c r="AYP9" s="3"/>
      <c r="AYQ9" s="78"/>
      <c r="AYR9" s="79"/>
      <c r="AYS9" s="3"/>
      <c r="AYV9" s="79"/>
      <c r="AYW9" s="3"/>
      <c r="AYZ9" s="79"/>
      <c r="AZA9" s="3"/>
      <c r="AZB9" s="78"/>
      <c r="AZC9" s="79"/>
      <c r="AZD9" s="3"/>
      <c r="AZG9" s="79"/>
      <c r="AZH9" s="3"/>
      <c r="AZK9" s="79"/>
      <c r="AZL9" s="3"/>
      <c r="AZM9" s="78"/>
      <c r="AZN9" s="79"/>
      <c r="AZO9" s="3"/>
      <c r="AZR9" s="79"/>
      <c r="AZS9" s="3"/>
      <c r="AZV9" s="79"/>
      <c r="AZW9" s="3"/>
      <c r="AZX9" s="78"/>
      <c r="AZY9" s="79"/>
      <c r="AZZ9" s="3"/>
      <c r="BAC9" s="79"/>
      <c r="BAD9" s="3"/>
      <c r="BAG9" s="79"/>
      <c r="BAH9" s="3"/>
      <c r="BAI9" s="78"/>
      <c r="BAJ9" s="79"/>
      <c r="BAK9" s="3"/>
      <c r="BAN9" s="79"/>
      <c r="BAO9" s="3"/>
      <c r="BAR9" s="79"/>
      <c r="BAS9" s="3"/>
      <c r="BAT9" s="78"/>
      <c r="BAU9" s="79"/>
      <c r="BAV9" s="3"/>
      <c r="BAY9" s="79"/>
      <c r="BAZ9" s="3"/>
      <c r="BBC9" s="79"/>
      <c r="BBD9" s="3"/>
      <c r="BBE9" s="78"/>
      <c r="BBF9" s="79"/>
      <c r="BBG9" s="3"/>
      <c r="BBJ9" s="79"/>
      <c r="BBK9" s="3"/>
      <c r="BBN9" s="79"/>
      <c r="BBO9" s="3"/>
      <c r="BBP9" s="78"/>
      <c r="BBQ9" s="79"/>
      <c r="BBR9" s="3"/>
      <c r="BBU9" s="79"/>
      <c r="BBV9" s="3"/>
      <c r="BBY9" s="79"/>
      <c r="BBZ9" s="3"/>
      <c r="BCA9" s="78"/>
      <c r="BCB9" s="79"/>
      <c r="BCC9" s="3"/>
      <c r="BCF9" s="79"/>
      <c r="BCG9" s="3"/>
      <c r="BCJ9" s="79"/>
      <c r="BCK9" s="3"/>
      <c r="BCL9" s="78"/>
      <c r="BCM9" s="79"/>
      <c r="BCN9" s="3"/>
      <c r="BCQ9" s="79"/>
      <c r="BCR9" s="3"/>
      <c r="BCU9" s="79"/>
      <c r="BCV9" s="3"/>
      <c r="BCW9" s="78"/>
      <c r="BCX9" s="79"/>
      <c r="BCY9" s="3"/>
      <c r="BDB9" s="79"/>
      <c r="BDC9" s="3"/>
      <c r="BDF9" s="79"/>
      <c r="BDG9" s="3"/>
      <c r="BDH9" s="78"/>
      <c r="BDI9" s="79"/>
      <c r="BDJ9" s="3"/>
      <c r="BDM9" s="79"/>
      <c r="BDN9" s="3"/>
      <c r="BDQ9" s="79"/>
      <c r="BDR9" s="3"/>
      <c r="BDS9" s="78"/>
      <c r="BDT9" s="79"/>
      <c r="BDU9" s="3"/>
      <c r="BDX9" s="79"/>
      <c r="BDY9" s="3"/>
      <c r="BEB9" s="79"/>
      <c r="BEC9" s="3"/>
      <c r="BED9" s="78"/>
      <c r="BEE9" s="79"/>
      <c r="BEF9" s="3"/>
      <c r="BEI9" s="79"/>
      <c r="BEJ9" s="3"/>
      <c r="BEM9" s="79"/>
      <c r="BEN9" s="3"/>
      <c r="BEO9" s="78"/>
      <c r="BEP9" s="79"/>
      <c r="BEQ9" s="3"/>
      <c r="BET9" s="79"/>
      <c r="BEU9" s="3"/>
      <c r="BEX9" s="79"/>
      <c r="BEY9" s="3"/>
      <c r="BEZ9" s="78"/>
      <c r="BFA9" s="79"/>
      <c r="BFB9" s="3"/>
      <c r="BFE9" s="79"/>
      <c r="BFF9" s="3"/>
      <c r="BFI9" s="79"/>
      <c r="BFJ9" s="3"/>
      <c r="BFK9" s="78"/>
      <c r="BFL9" s="79"/>
      <c r="BFM9" s="3"/>
      <c r="BFP9" s="79"/>
      <c r="BFQ9" s="3"/>
      <c r="BFT9" s="79"/>
      <c r="BFU9" s="3"/>
      <c r="BFV9" s="78"/>
      <c r="BFW9" s="79"/>
      <c r="BFX9" s="3"/>
      <c r="BGA9" s="79"/>
      <c r="BGB9" s="3"/>
      <c r="BGE9" s="79"/>
      <c r="BGF9" s="3"/>
      <c r="BGG9" s="78"/>
      <c r="BGH9" s="79"/>
      <c r="BGI9" s="3"/>
      <c r="BGL9" s="79"/>
      <c r="BGM9" s="3"/>
      <c r="BGP9" s="79"/>
      <c r="BGQ9" s="3"/>
      <c r="BGR9" s="78"/>
      <c r="BGS9" s="79"/>
      <c r="BGT9" s="3"/>
      <c r="BGW9" s="79"/>
      <c r="BGX9" s="3"/>
      <c r="BHA9" s="79"/>
      <c r="BHB9" s="3"/>
      <c r="BHC9" s="78"/>
      <c r="BHD9" s="79"/>
      <c r="BHE9" s="3"/>
      <c r="BHH9" s="79"/>
      <c r="BHI9" s="3"/>
      <c r="BHL9" s="79"/>
      <c r="BHM9" s="3"/>
      <c r="BHN9" s="78"/>
      <c r="BHO9" s="79"/>
      <c r="BHP9" s="3"/>
      <c r="BHS9" s="79"/>
      <c r="BHT9" s="3"/>
      <c r="BHW9" s="79"/>
      <c r="BHX9" s="3"/>
      <c r="BHY9" s="78"/>
      <c r="BHZ9" s="79"/>
      <c r="BIA9" s="3"/>
      <c r="BID9" s="79"/>
      <c r="BIE9" s="3"/>
      <c r="BIH9" s="79"/>
      <c r="BII9" s="3"/>
      <c r="BIJ9" s="78"/>
      <c r="BIK9" s="79"/>
      <c r="BIL9" s="3"/>
      <c r="BIO9" s="79"/>
      <c r="BIP9" s="3"/>
      <c r="BIS9" s="79"/>
      <c r="BIT9" s="3"/>
      <c r="BIU9" s="78"/>
      <c r="BIV9" s="79"/>
      <c r="BIW9" s="3"/>
      <c r="BIZ9" s="79"/>
      <c r="BJA9" s="3"/>
      <c r="BJD9" s="79"/>
      <c r="BJE9" s="3"/>
      <c r="BJF9" s="78"/>
      <c r="BJG9" s="79"/>
      <c r="BJH9" s="3"/>
      <c r="BJK9" s="79"/>
      <c r="BJL9" s="3"/>
      <c r="BJO9" s="79"/>
      <c r="BJP9" s="3"/>
      <c r="BJQ9" s="78"/>
      <c r="BJR9" s="79"/>
      <c r="BJS9" s="3"/>
      <c r="BJV9" s="79"/>
      <c r="BJW9" s="3"/>
      <c r="BJZ9" s="79"/>
      <c r="BKA9" s="3"/>
      <c r="BKB9" s="78"/>
      <c r="BKC9" s="79"/>
      <c r="BKD9" s="3"/>
      <c r="BKG9" s="79"/>
      <c r="BKH9" s="3"/>
      <c r="BKK9" s="79"/>
      <c r="BKL9" s="3"/>
      <c r="BKM9" s="78"/>
      <c r="BKN9" s="79"/>
      <c r="BKO9" s="3"/>
      <c r="BKR9" s="79"/>
      <c r="BKS9" s="3"/>
      <c r="BKV9" s="79"/>
      <c r="BKW9" s="3"/>
      <c r="BKX9" s="78"/>
      <c r="BKY9" s="79"/>
      <c r="BKZ9" s="3"/>
      <c r="BLC9" s="79"/>
      <c r="BLD9" s="3"/>
      <c r="BLG9" s="79"/>
      <c r="BLH9" s="3"/>
      <c r="BLI9" s="78"/>
      <c r="BLJ9" s="79"/>
      <c r="BLK9" s="3"/>
      <c r="BLN9" s="79"/>
      <c r="BLO9" s="3"/>
      <c r="BLR9" s="79"/>
      <c r="BLS9" s="3"/>
      <c r="BLT9" s="78"/>
      <c r="BLU9" s="79"/>
      <c r="BLV9" s="3"/>
      <c r="BLY9" s="79"/>
      <c r="BLZ9" s="3"/>
      <c r="BMC9" s="79"/>
      <c r="BMD9" s="3"/>
      <c r="BME9" s="78"/>
      <c r="BMF9" s="79"/>
      <c r="BMG9" s="3"/>
      <c r="BMJ9" s="79"/>
      <c r="BMK9" s="3"/>
      <c r="BMN9" s="79"/>
      <c r="BMO9" s="3"/>
      <c r="BMP9" s="78"/>
      <c r="BMQ9" s="79"/>
      <c r="BMR9" s="3"/>
      <c r="BMU9" s="79"/>
      <c r="BMV9" s="3"/>
      <c r="BMY9" s="79"/>
      <c r="BMZ9" s="3"/>
      <c r="BNA9" s="78"/>
      <c r="BNB9" s="79"/>
      <c r="BNC9" s="3"/>
      <c r="BNF9" s="79"/>
      <c r="BNG9" s="3"/>
      <c r="BNJ9" s="79"/>
      <c r="BNK9" s="3"/>
      <c r="BNL9" s="78"/>
      <c r="BNM9" s="79"/>
      <c r="BNN9" s="3"/>
      <c r="BNQ9" s="79"/>
      <c r="BNR9" s="3"/>
      <c r="BNU9" s="79"/>
      <c r="BNV9" s="3"/>
      <c r="BNW9" s="78"/>
      <c r="BNX9" s="79"/>
      <c r="BNY9" s="3"/>
      <c r="BOB9" s="79"/>
      <c r="BOC9" s="3"/>
      <c r="BOF9" s="79"/>
      <c r="BOG9" s="3"/>
      <c r="BOH9" s="78"/>
      <c r="BOI9" s="79"/>
      <c r="BOJ9" s="3"/>
      <c r="BOM9" s="79"/>
      <c r="BON9" s="3"/>
      <c r="BOQ9" s="79"/>
      <c r="BOR9" s="3"/>
      <c r="BOS9" s="78"/>
      <c r="BOT9" s="79"/>
      <c r="BOU9" s="3"/>
      <c r="BOX9" s="79"/>
      <c r="BOY9" s="3"/>
      <c r="BPB9" s="79"/>
      <c r="BPC9" s="3"/>
      <c r="BPD9" s="78"/>
      <c r="BPE9" s="79"/>
      <c r="BPF9" s="3"/>
      <c r="BPI9" s="79"/>
      <c r="BPJ9" s="3"/>
      <c r="BPM9" s="79"/>
      <c r="BPN9" s="3"/>
      <c r="BPO9" s="78"/>
      <c r="BPP9" s="79"/>
      <c r="BPQ9" s="3"/>
      <c r="BPT9" s="79"/>
      <c r="BPU9" s="3"/>
      <c r="BPX9" s="79"/>
      <c r="BPY9" s="3"/>
      <c r="BPZ9" s="78"/>
      <c r="BQA9" s="79"/>
      <c r="BQB9" s="3"/>
      <c r="BQE9" s="79"/>
      <c r="BQF9" s="3"/>
      <c r="BQI9" s="79"/>
      <c r="BQJ9" s="3"/>
      <c r="BQK9" s="78"/>
      <c r="BQL9" s="79"/>
      <c r="BQM9" s="3"/>
      <c r="BQP9" s="79"/>
      <c r="BQQ9" s="3"/>
      <c r="BQT9" s="79"/>
      <c r="BQU9" s="3"/>
      <c r="BQV9" s="78"/>
      <c r="BQW9" s="79"/>
      <c r="BQX9" s="3"/>
      <c r="BRA9" s="79"/>
      <c r="BRB9" s="3"/>
      <c r="BRE9" s="79"/>
      <c r="BRF9" s="3"/>
      <c r="BRG9" s="78"/>
      <c r="BRH9" s="79"/>
      <c r="BRI9" s="3"/>
      <c r="BRL9" s="79"/>
      <c r="BRM9" s="3"/>
      <c r="BRP9" s="79"/>
      <c r="BRQ9" s="3"/>
      <c r="BRR9" s="78"/>
      <c r="BRS9" s="79"/>
      <c r="BRT9" s="3"/>
      <c r="BRW9" s="79"/>
      <c r="BRX9" s="3"/>
      <c r="BSA9" s="79"/>
      <c r="BSB9" s="3"/>
      <c r="BSC9" s="78"/>
      <c r="BSD9" s="79"/>
      <c r="BSE9" s="3"/>
      <c r="BSH9" s="79"/>
      <c r="BSI9" s="3"/>
      <c r="BSL9" s="79"/>
      <c r="BSM9" s="3"/>
      <c r="BSN9" s="78"/>
      <c r="BSO9" s="79"/>
      <c r="BSP9" s="3"/>
      <c r="BSS9" s="79"/>
      <c r="BST9" s="3"/>
      <c r="BSW9" s="79"/>
      <c r="BSX9" s="3"/>
      <c r="BSY9" s="78"/>
      <c r="BSZ9" s="79"/>
      <c r="BTA9" s="3"/>
      <c r="BTD9" s="79"/>
      <c r="BTE9" s="3"/>
      <c r="BTH9" s="79"/>
      <c r="BTI9" s="3"/>
      <c r="BTJ9" s="78"/>
      <c r="BTK9" s="79"/>
      <c r="BTL9" s="3"/>
      <c r="BTO9" s="79"/>
      <c r="BTP9" s="3"/>
      <c r="BTS9" s="79"/>
      <c r="BTT9" s="3"/>
      <c r="BTU9" s="78"/>
      <c r="BTV9" s="79"/>
      <c r="BTW9" s="3"/>
      <c r="BTZ9" s="79"/>
      <c r="BUA9" s="3"/>
      <c r="BUD9" s="79"/>
      <c r="BUE9" s="3"/>
      <c r="BUF9" s="78"/>
      <c r="BUG9" s="79"/>
      <c r="BUH9" s="3"/>
      <c r="BUK9" s="79"/>
      <c r="BUL9" s="3"/>
      <c r="BUO9" s="79"/>
      <c r="BUP9" s="3"/>
      <c r="BUQ9" s="78"/>
      <c r="BUR9" s="79"/>
      <c r="BUS9" s="3"/>
      <c r="BUV9" s="79"/>
      <c r="BUW9" s="3"/>
      <c r="BUZ9" s="79"/>
      <c r="BVA9" s="3"/>
      <c r="BVB9" s="78"/>
      <c r="BVC9" s="79"/>
      <c r="BVD9" s="3"/>
      <c r="BVG9" s="79"/>
      <c r="BVH9" s="3"/>
      <c r="BVK9" s="79"/>
      <c r="BVL9" s="3"/>
      <c r="BVM9" s="78"/>
      <c r="BVN9" s="79"/>
      <c r="BVO9" s="3"/>
      <c r="BVR9" s="79"/>
      <c r="BVS9" s="3"/>
      <c r="BVV9" s="79"/>
      <c r="BVW9" s="3"/>
      <c r="BVX9" s="78"/>
      <c r="BVY9" s="79"/>
      <c r="BVZ9" s="3"/>
      <c r="BWC9" s="79"/>
      <c r="BWD9" s="3"/>
      <c r="BWG9" s="79"/>
      <c r="BWH9" s="3"/>
      <c r="BWI9" s="78"/>
      <c r="BWJ9" s="79"/>
      <c r="BWK9" s="3"/>
      <c r="BWN9" s="79"/>
      <c r="BWO9" s="3"/>
      <c r="BWR9" s="79"/>
      <c r="BWS9" s="3"/>
      <c r="BWT9" s="78"/>
      <c r="BWU9" s="79"/>
      <c r="BWV9" s="3"/>
      <c r="BWY9" s="79"/>
      <c r="BWZ9" s="3"/>
      <c r="BXC9" s="79"/>
      <c r="BXD9" s="3"/>
      <c r="BXE9" s="78"/>
      <c r="BXF9" s="79"/>
      <c r="BXG9" s="3"/>
      <c r="BXJ9" s="79"/>
      <c r="BXK9" s="3"/>
      <c r="BXN9" s="79"/>
      <c r="BXO9" s="3"/>
      <c r="BXP9" s="78"/>
      <c r="BXQ9" s="79"/>
      <c r="BXR9" s="3"/>
      <c r="BXU9" s="79"/>
      <c r="BXV9" s="3"/>
      <c r="BXY9" s="79"/>
      <c r="BXZ9" s="3"/>
      <c r="BYA9" s="78"/>
      <c r="BYB9" s="79"/>
      <c r="BYC9" s="3"/>
      <c r="BYF9" s="79"/>
      <c r="BYG9" s="3"/>
      <c r="BYJ9" s="79"/>
      <c r="BYK9" s="3"/>
      <c r="BYL9" s="78"/>
      <c r="BYM9" s="79"/>
      <c r="BYN9" s="3"/>
      <c r="BYQ9" s="79"/>
      <c r="BYR9" s="3"/>
      <c r="BYU9" s="79"/>
      <c r="BYV9" s="3"/>
      <c r="BYW9" s="78"/>
      <c r="BYX9" s="79"/>
      <c r="BYY9" s="3"/>
      <c r="BZB9" s="79"/>
      <c r="BZC9" s="3"/>
      <c r="BZF9" s="79"/>
      <c r="BZG9" s="3"/>
      <c r="BZH9" s="78"/>
      <c r="BZI9" s="79"/>
      <c r="BZJ9" s="3"/>
      <c r="BZM9" s="79"/>
      <c r="BZN9" s="3"/>
      <c r="BZQ9" s="79"/>
      <c r="BZR9" s="3"/>
      <c r="BZS9" s="78"/>
      <c r="BZT9" s="79"/>
      <c r="BZU9" s="3"/>
      <c r="BZX9" s="79"/>
      <c r="BZY9" s="3"/>
      <c r="CAB9" s="79"/>
      <c r="CAC9" s="3"/>
      <c r="CAD9" s="78"/>
      <c r="CAE9" s="79"/>
      <c r="CAF9" s="3"/>
      <c r="CAI9" s="79"/>
      <c r="CAJ9" s="3"/>
      <c r="CAM9" s="79"/>
      <c r="CAN9" s="3"/>
      <c r="CAO9" s="78"/>
      <c r="CAP9" s="79"/>
      <c r="CAQ9" s="3"/>
      <c r="CAT9" s="79"/>
      <c r="CAU9" s="3"/>
      <c r="CAX9" s="79"/>
      <c r="CAY9" s="3"/>
      <c r="CAZ9" s="78"/>
      <c r="CBA9" s="79"/>
      <c r="CBB9" s="3"/>
      <c r="CBE9" s="79"/>
      <c r="CBF9" s="3"/>
      <c r="CBI9" s="79"/>
      <c r="CBJ9" s="3"/>
      <c r="CBK9" s="78"/>
      <c r="CBL9" s="79"/>
      <c r="CBM9" s="3"/>
      <c r="CBP9" s="79"/>
      <c r="CBQ9" s="3"/>
      <c r="CBT9" s="79"/>
      <c r="CBU9" s="3"/>
      <c r="CBV9" s="78"/>
      <c r="CBW9" s="79"/>
      <c r="CBX9" s="3"/>
      <c r="CCA9" s="79"/>
      <c r="CCB9" s="3"/>
      <c r="CCE9" s="79"/>
      <c r="CCF9" s="3"/>
      <c r="CCG9" s="78"/>
      <c r="CCH9" s="79"/>
      <c r="CCI9" s="3"/>
      <c r="CCL9" s="79"/>
      <c r="CCM9" s="3"/>
      <c r="CCP9" s="79"/>
      <c r="CCQ9" s="3"/>
      <c r="CCR9" s="78"/>
      <c r="CCS9" s="79"/>
      <c r="CCT9" s="3"/>
      <c r="CCW9" s="79"/>
      <c r="CCX9" s="3"/>
      <c r="CDA9" s="79"/>
      <c r="CDB9" s="3"/>
      <c r="CDC9" s="78"/>
      <c r="CDD9" s="79"/>
      <c r="CDE9" s="3"/>
      <c r="CDH9" s="79"/>
      <c r="CDI9" s="3"/>
      <c r="CDL9" s="79"/>
      <c r="CDM9" s="3"/>
      <c r="CDN9" s="78"/>
      <c r="CDO9" s="79"/>
      <c r="CDP9" s="3"/>
      <c r="CDS9" s="79"/>
      <c r="CDT9" s="3"/>
      <c r="CDW9" s="79"/>
      <c r="CDX9" s="3"/>
      <c r="CDY9" s="78"/>
      <c r="CDZ9" s="79"/>
      <c r="CEA9" s="3"/>
      <c r="CED9" s="79"/>
      <c r="CEE9" s="3"/>
      <c r="CEH9" s="79"/>
      <c r="CEI9" s="3"/>
      <c r="CEJ9" s="78"/>
      <c r="CEK9" s="79"/>
      <c r="CEL9" s="3"/>
      <c r="CEO9" s="79"/>
      <c r="CEP9" s="3"/>
      <c r="CES9" s="79"/>
      <c r="CET9" s="3"/>
      <c r="CEU9" s="78"/>
      <c r="CEV9" s="79"/>
      <c r="CEW9" s="3"/>
      <c r="CEZ9" s="79"/>
      <c r="CFA9" s="3"/>
      <c r="CFD9" s="79"/>
      <c r="CFE9" s="3"/>
      <c r="CFF9" s="78"/>
      <c r="CFG9" s="79"/>
      <c r="CFH9" s="3"/>
      <c r="CFK9" s="79"/>
      <c r="CFL9" s="3"/>
      <c r="CFO9" s="79"/>
      <c r="CFP9" s="3"/>
      <c r="CFQ9" s="78"/>
      <c r="CFR9" s="79"/>
      <c r="CFS9" s="3"/>
      <c r="CFV9" s="79"/>
      <c r="CFW9" s="3"/>
      <c r="CFZ9" s="79"/>
      <c r="CGA9" s="3"/>
      <c r="CGB9" s="78"/>
      <c r="CGC9" s="79"/>
      <c r="CGD9" s="3"/>
      <c r="CGG9" s="79"/>
      <c r="CGH9" s="3"/>
      <c r="CGK9" s="79"/>
      <c r="CGL9" s="3"/>
      <c r="CGM9" s="78"/>
      <c r="CGN9" s="79"/>
      <c r="CGO9" s="3"/>
      <c r="CGR9" s="79"/>
      <c r="CGS9" s="3"/>
      <c r="CGV9" s="79"/>
      <c r="CGW9" s="3"/>
      <c r="CGX9" s="78"/>
      <c r="CGY9" s="79"/>
      <c r="CGZ9" s="3"/>
      <c r="CHC9" s="79"/>
      <c r="CHD9" s="3"/>
      <c r="CHG9" s="79"/>
      <c r="CHH9" s="3"/>
      <c r="CHI9" s="78"/>
      <c r="CHJ9" s="79"/>
      <c r="CHK9" s="3"/>
      <c r="CHN9" s="79"/>
      <c r="CHO9" s="3"/>
      <c r="CHR9" s="79"/>
      <c r="CHS9" s="3"/>
      <c r="CHT9" s="78"/>
      <c r="CHU9" s="79"/>
      <c r="CHV9" s="3"/>
      <c r="CHY9" s="79"/>
      <c r="CHZ9" s="3"/>
      <c r="CIC9" s="79"/>
      <c r="CID9" s="3"/>
      <c r="CIE9" s="78"/>
      <c r="CIF9" s="79"/>
      <c r="CIG9" s="3"/>
      <c r="CIJ9" s="79"/>
      <c r="CIK9" s="3"/>
      <c r="CIN9" s="79"/>
      <c r="CIO9" s="3"/>
      <c r="CIP9" s="78"/>
      <c r="CIQ9" s="79"/>
      <c r="CIR9" s="3"/>
      <c r="CIU9" s="79"/>
      <c r="CIV9" s="3"/>
      <c r="CIY9" s="79"/>
      <c r="CIZ9" s="3"/>
      <c r="CJA9" s="78"/>
      <c r="CJB9" s="79"/>
      <c r="CJC9" s="3"/>
      <c r="CJF9" s="79"/>
      <c r="CJG9" s="3"/>
      <c r="CJJ9" s="79"/>
      <c r="CJK9" s="3"/>
      <c r="CJL9" s="78"/>
      <c r="CJM9" s="79"/>
      <c r="CJN9" s="3"/>
      <c r="CJQ9" s="79"/>
      <c r="CJR9" s="3"/>
      <c r="CJU9" s="79"/>
      <c r="CJV9" s="3"/>
      <c r="CJW9" s="78"/>
      <c r="CJX9" s="79"/>
      <c r="CJY9" s="3"/>
      <c r="CKB9" s="79"/>
      <c r="CKC9" s="3"/>
      <c r="CKF9" s="79"/>
      <c r="CKG9" s="3"/>
      <c r="CKH9" s="78"/>
      <c r="CKI9" s="79"/>
      <c r="CKJ9" s="3"/>
      <c r="CKM9" s="79"/>
      <c r="CKN9" s="3"/>
      <c r="CKQ9" s="79"/>
      <c r="CKR9" s="3"/>
      <c r="CKS9" s="78"/>
      <c r="CKT9" s="79"/>
      <c r="CKU9" s="3"/>
      <c r="CKX9" s="79"/>
      <c r="CKY9" s="3"/>
      <c r="CLB9" s="79"/>
      <c r="CLC9" s="3"/>
      <c r="CLD9" s="78"/>
      <c r="CLE9" s="79"/>
      <c r="CLF9" s="3"/>
      <c r="CLI9" s="79"/>
      <c r="CLJ9" s="3"/>
      <c r="CLM9" s="79"/>
      <c r="CLN9" s="3"/>
      <c r="CLO9" s="78"/>
      <c r="CLP9" s="79"/>
      <c r="CLQ9" s="3"/>
      <c r="CLT9" s="79"/>
      <c r="CLU9" s="3"/>
      <c r="CLX9" s="79"/>
      <c r="CLY9" s="3"/>
      <c r="CLZ9" s="78"/>
      <c r="CMA9" s="79"/>
      <c r="CMB9" s="3"/>
      <c r="CME9" s="79"/>
      <c r="CMF9" s="3"/>
      <c r="CMI9" s="79"/>
      <c r="CMJ9" s="3"/>
      <c r="CMK9" s="78"/>
      <c r="CML9" s="79"/>
      <c r="CMM9" s="3"/>
      <c r="CMP9" s="79"/>
      <c r="CMQ9" s="3"/>
      <c r="CMT9" s="79"/>
      <c r="CMU9" s="3"/>
      <c r="CMV9" s="78"/>
      <c r="CMW9" s="79"/>
      <c r="CMX9" s="3"/>
      <c r="CNA9" s="79"/>
      <c r="CNB9" s="3"/>
      <c r="CNE9" s="79"/>
      <c r="CNF9" s="3"/>
      <c r="CNG9" s="78"/>
      <c r="CNH9" s="79"/>
      <c r="CNI9" s="3"/>
      <c r="CNL9" s="79"/>
      <c r="CNM9" s="3"/>
      <c r="CNP9" s="79"/>
      <c r="CNQ9" s="3"/>
      <c r="CNR9" s="78"/>
      <c r="CNS9" s="79"/>
      <c r="CNT9" s="3"/>
      <c r="CNW9" s="79"/>
      <c r="CNX9" s="3"/>
      <c r="COA9" s="79"/>
      <c r="COB9" s="3"/>
      <c r="COC9" s="78"/>
      <c r="COD9" s="79"/>
      <c r="COE9" s="3"/>
      <c r="COH9" s="79"/>
      <c r="COI9" s="3"/>
      <c r="COL9" s="79"/>
      <c r="COM9" s="3"/>
      <c r="CON9" s="78"/>
      <c r="COO9" s="79"/>
      <c r="COP9" s="3"/>
      <c r="COS9" s="79"/>
      <c r="COT9" s="3"/>
      <c r="COW9" s="79"/>
      <c r="COX9" s="3"/>
      <c r="COY9" s="78"/>
      <c r="COZ9" s="79"/>
      <c r="CPA9" s="3"/>
      <c r="CPD9" s="79"/>
      <c r="CPE9" s="3"/>
      <c r="CPH9" s="79"/>
      <c r="CPI9" s="3"/>
      <c r="CPJ9" s="78"/>
      <c r="CPK9" s="79"/>
      <c r="CPL9" s="3"/>
      <c r="CPO9" s="79"/>
      <c r="CPP9" s="3"/>
      <c r="CPS9" s="79"/>
      <c r="CPT9" s="3"/>
      <c r="CPU9" s="78"/>
      <c r="CPV9" s="79"/>
      <c r="CPW9" s="3"/>
      <c r="CPZ9" s="79"/>
      <c r="CQA9" s="3"/>
      <c r="CQD9" s="79"/>
      <c r="CQE9" s="3"/>
      <c r="CQF9" s="78"/>
      <c r="CQG9" s="79"/>
      <c r="CQH9" s="3"/>
      <c r="CQK9" s="79"/>
      <c r="CQL9" s="3"/>
      <c r="CQO9" s="79"/>
      <c r="CQP9" s="3"/>
      <c r="CQQ9" s="78"/>
      <c r="CQR9" s="79"/>
      <c r="CQS9" s="3"/>
      <c r="CQV9" s="79"/>
      <c r="CQW9" s="3"/>
      <c r="CQZ9" s="79"/>
      <c r="CRA9" s="3"/>
      <c r="CRB9" s="78"/>
      <c r="CRC9" s="79"/>
      <c r="CRD9" s="3"/>
      <c r="CRG9" s="79"/>
      <c r="CRH9" s="3"/>
      <c r="CRK9" s="79"/>
      <c r="CRL9" s="3"/>
      <c r="CRM9" s="78"/>
      <c r="CRN9" s="79"/>
      <c r="CRO9" s="3"/>
      <c r="CRR9" s="79"/>
      <c r="CRS9" s="3"/>
      <c r="CRV9" s="79"/>
      <c r="CRW9" s="3"/>
      <c r="CRX9" s="78"/>
      <c r="CRY9" s="79"/>
      <c r="CRZ9" s="3"/>
      <c r="CSC9" s="79"/>
      <c r="CSD9" s="3"/>
      <c r="CSG9" s="79"/>
      <c r="CSH9" s="3"/>
      <c r="CSI9" s="78"/>
      <c r="CSJ9" s="79"/>
      <c r="CSK9" s="3"/>
      <c r="CSN9" s="79"/>
      <c r="CSO9" s="3"/>
      <c r="CSR9" s="79"/>
      <c r="CSS9" s="3"/>
      <c r="CST9" s="78"/>
      <c r="CSU9" s="79"/>
      <c r="CSV9" s="3"/>
      <c r="CSY9" s="79"/>
      <c r="CSZ9" s="3"/>
      <c r="CTC9" s="79"/>
      <c r="CTD9" s="3"/>
      <c r="CTE9" s="78"/>
      <c r="CTF9" s="79"/>
      <c r="CTG9" s="3"/>
      <c r="CTJ9" s="79"/>
      <c r="CTK9" s="3"/>
      <c r="CTN9" s="79"/>
      <c r="CTO9" s="3"/>
      <c r="CTP9" s="78"/>
      <c r="CTQ9" s="79"/>
      <c r="CTR9" s="3"/>
      <c r="CTU9" s="79"/>
      <c r="CTV9" s="3"/>
      <c r="CTY9" s="79"/>
      <c r="CTZ9" s="3"/>
      <c r="CUA9" s="78"/>
      <c r="CUB9" s="79"/>
      <c r="CUC9" s="3"/>
      <c r="CUF9" s="79"/>
      <c r="CUG9" s="3"/>
      <c r="CUJ9" s="79"/>
      <c r="CUK9" s="3"/>
      <c r="CUL9" s="78"/>
      <c r="CUM9" s="79"/>
      <c r="CUN9" s="3"/>
      <c r="CUQ9" s="79"/>
      <c r="CUR9" s="3"/>
      <c r="CUU9" s="79"/>
      <c r="CUV9" s="3"/>
      <c r="CUW9" s="78"/>
      <c r="CUX9" s="79"/>
      <c r="CUY9" s="3"/>
      <c r="CVB9" s="79"/>
      <c r="CVC9" s="3"/>
      <c r="CVF9" s="79"/>
      <c r="CVG9" s="3"/>
      <c r="CVH9" s="78"/>
      <c r="CVI9" s="79"/>
      <c r="CVJ9" s="3"/>
      <c r="CVM9" s="79"/>
      <c r="CVN9" s="3"/>
      <c r="CVQ9" s="79"/>
      <c r="CVR9" s="3"/>
      <c r="CVS9" s="78"/>
      <c r="CVT9" s="79"/>
      <c r="CVU9" s="3"/>
      <c r="CVX9" s="79"/>
      <c r="CVY9" s="3"/>
      <c r="CWB9" s="79"/>
      <c r="CWC9" s="3"/>
      <c r="CWD9" s="78"/>
      <c r="CWE9" s="79"/>
      <c r="CWF9" s="3"/>
      <c r="CWI9" s="79"/>
      <c r="CWJ9" s="3"/>
      <c r="CWM9" s="79"/>
      <c r="CWN9" s="3"/>
      <c r="CWO9" s="78"/>
      <c r="CWP9" s="79"/>
      <c r="CWQ9" s="3"/>
      <c r="CWT9" s="79"/>
      <c r="CWU9" s="3"/>
      <c r="CWX9" s="79"/>
      <c r="CWY9" s="3"/>
      <c r="CWZ9" s="78"/>
      <c r="CXA9" s="79"/>
      <c r="CXB9" s="3"/>
      <c r="CXE9" s="79"/>
      <c r="CXF9" s="3"/>
      <c r="CXI9" s="79"/>
      <c r="CXJ9" s="3"/>
      <c r="CXK9" s="78"/>
      <c r="CXL9" s="79"/>
      <c r="CXM9" s="3"/>
      <c r="CXP9" s="79"/>
      <c r="CXQ9" s="3"/>
      <c r="CXT9" s="79"/>
      <c r="CXU9" s="3"/>
      <c r="CXV9" s="78"/>
      <c r="CXW9" s="79"/>
      <c r="CXX9" s="3"/>
      <c r="CYA9" s="79"/>
      <c r="CYB9" s="3"/>
      <c r="CYE9" s="79"/>
      <c r="CYF9" s="3"/>
      <c r="CYG9" s="78"/>
      <c r="CYH9" s="79"/>
      <c r="CYI9" s="3"/>
      <c r="CYL9" s="79"/>
      <c r="CYM9" s="3"/>
      <c r="CYP9" s="79"/>
      <c r="CYQ9" s="3"/>
      <c r="CYR9" s="78"/>
      <c r="CYS9" s="79"/>
      <c r="CYT9" s="3"/>
      <c r="CYW9" s="79"/>
      <c r="CYX9" s="3"/>
      <c r="CZA9" s="79"/>
      <c r="CZB9" s="3"/>
      <c r="CZC9" s="78"/>
      <c r="CZD9" s="79"/>
      <c r="CZE9" s="3"/>
      <c r="CZH9" s="79"/>
      <c r="CZI9" s="3"/>
      <c r="CZL9" s="79"/>
      <c r="CZM9" s="3"/>
      <c r="CZN9" s="78"/>
      <c r="CZO9" s="79"/>
      <c r="CZP9" s="3"/>
      <c r="CZS9" s="79"/>
      <c r="CZT9" s="3"/>
      <c r="CZW9" s="79"/>
      <c r="CZX9" s="3"/>
      <c r="CZY9" s="78"/>
      <c r="CZZ9" s="79"/>
      <c r="DAA9" s="3"/>
      <c r="DAD9" s="79"/>
      <c r="DAE9" s="3"/>
      <c r="DAH9" s="79"/>
      <c r="DAI9" s="3"/>
      <c r="DAJ9" s="78"/>
      <c r="DAK9" s="79"/>
      <c r="DAL9" s="3"/>
      <c r="DAO9" s="79"/>
      <c r="DAP9" s="3"/>
      <c r="DAS9" s="79"/>
      <c r="DAT9" s="3"/>
      <c r="DAU9" s="78"/>
      <c r="DAV9" s="79"/>
      <c r="DAW9" s="3"/>
      <c r="DAZ9" s="79"/>
      <c r="DBA9" s="3"/>
      <c r="DBD9" s="79"/>
      <c r="DBE9" s="3"/>
      <c r="DBF9" s="78"/>
      <c r="DBG9" s="79"/>
      <c r="DBH9" s="3"/>
      <c r="DBK9" s="79"/>
      <c r="DBL9" s="3"/>
      <c r="DBO9" s="79"/>
      <c r="DBP9" s="3"/>
      <c r="DBQ9" s="78"/>
      <c r="DBR9" s="79"/>
      <c r="DBS9" s="3"/>
      <c r="DBV9" s="79"/>
      <c r="DBW9" s="3"/>
      <c r="DBZ9" s="79"/>
      <c r="DCA9" s="3"/>
      <c r="DCB9" s="78"/>
      <c r="DCC9" s="79"/>
      <c r="DCD9" s="3"/>
      <c r="DCG9" s="79"/>
      <c r="DCH9" s="3"/>
      <c r="DCK9" s="79"/>
      <c r="DCL9" s="3"/>
      <c r="DCM9" s="78"/>
      <c r="DCN9" s="79"/>
      <c r="DCO9" s="3"/>
      <c r="DCR9" s="79"/>
      <c r="DCS9" s="3"/>
      <c r="DCV9" s="79"/>
      <c r="DCW9" s="3"/>
      <c r="DCX9" s="78"/>
      <c r="DCY9" s="79"/>
      <c r="DCZ9" s="3"/>
      <c r="DDC9" s="79"/>
      <c r="DDD9" s="3"/>
      <c r="DDG9" s="79"/>
      <c r="DDH9" s="3"/>
      <c r="DDI9" s="78"/>
      <c r="DDJ9" s="79"/>
      <c r="DDK9" s="3"/>
      <c r="DDN9" s="79"/>
      <c r="DDO9" s="3"/>
      <c r="DDR9" s="79"/>
      <c r="DDS9" s="3"/>
      <c r="DDT9" s="78"/>
      <c r="DDU9" s="79"/>
      <c r="DDV9" s="3"/>
      <c r="DDY9" s="79"/>
      <c r="DDZ9" s="3"/>
      <c r="DEC9" s="79"/>
      <c r="DED9" s="3"/>
      <c r="DEE9" s="78"/>
      <c r="DEF9" s="79"/>
      <c r="DEG9" s="3"/>
      <c r="DEJ9" s="79"/>
      <c r="DEK9" s="3"/>
      <c r="DEN9" s="79"/>
      <c r="DEO9" s="3"/>
      <c r="DEP9" s="78"/>
      <c r="DEQ9" s="79"/>
      <c r="DER9" s="3"/>
      <c r="DEU9" s="79"/>
      <c r="DEV9" s="3"/>
      <c r="DEY9" s="79"/>
      <c r="DEZ9" s="3"/>
      <c r="DFA9" s="78"/>
      <c r="DFB9" s="79"/>
      <c r="DFC9" s="3"/>
      <c r="DFF9" s="79"/>
      <c r="DFG9" s="3"/>
      <c r="DFJ9" s="79"/>
      <c r="DFK9" s="3"/>
      <c r="DFL9" s="78"/>
      <c r="DFM9" s="79"/>
      <c r="DFN9" s="3"/>
      <c r="DFQ9" s="79"/>
      <c r="DFR9" s="3"/>
      <c r="DFU9" s="79"/>
      <c r="DFV9" s="3"/>
      <c r="DFW9" s="78"/>
      <c r="DFX9" s="79"/>
      <c r="DFY9" s="3"/>
      <c r="DGB9" s="79"/>
      <c r="DGC9" s="3"/>
      <c r="DGF9" s="79"/>
      <c r="DGG9" s="3"/>
      <c r="DGH9" s="78"/>
      <c r="DGI9" s="79"/>
      <c r="DGJ9" s="3"/>
      <c r="DGM9" s="79"/>
      <c r="DGN9" s="3"/>
      <c r="DGQ9" s="79"/>
      <c r="DGR9" s="3"/>
      <c r="DGS9" s="78"/>
      <c r="DGT9" s="79"/>
      <c r="DGU9" s="3"/>
      <c r="DGX9" s="79"/>
      <c r="DGY9" s="3"/>
      <c r="DHB9" s="79"/>
      <c r="DHC9" s="3"/>
      <c r="DHD9" s="78"/>
      <c r="DHE9" s="79"/>
      <c r="DHF9" s="3"/>
      <c r="DHI9" s="79"/>
      <c r="DHJ9" s="3"/>
      <c r="DHM9" s="79"/>
      <c r="DHN9" s="3"/>
      <c r="DHO9" s="78"/>
      <c r="DHP9" s="79"/>
      <c r="DHQ9" s="3"/>
      <c r="DHT9" s="79"/>
      <c r="DHU9" s="3"/>
      <c r="DHX9" s="79"/>
      <c r="DHY9" s="3"/>
      <c r="DHZ9" s="78"/>
      <c r="DIA9" s="79"/>
      <c r="DIB9" s="3"/>
      <c r="DIE9" s="79"/>
      <c r="DIF9" s="3"/>
      <c r="DII9" s="79"/>
      <c r="DIJ9" s="3"/>
      <c r="DIK9" s="78"/>
      <c r="DIL9" s="79"/>
      <c r="DIM9" s="3"/>
      <c r="DIP9" s="79"/>
      <c r="DIQ9" s="3"/>
      <c r="DIT9" s="79"/>
      <c r="DIU9" s="3"/>
      <c r="DIV9" s="78"/>
      <c r="DIW9" s="79"/>
      <c r="DIX9" s="3"/>
      <c r="DJA9" s="79"/>
      <c r="DJB9" s="3"/>
      <c r="DJE9" s="79"/>
      <c r="DJF9" s="3"/>
      <c r="DJG9" s="78"/>
      <c r="DJH9" s="79"/>
      <c r="DJI9" s="3"/>
      <c r="DJL9" s="79"/>
      <c r="DJM9" s="3"/>
      <c r="DJP9" s="79"/>
      <c r="DJQ9" s="3"/>
      <c r="DJR9" s="78"/>
      <c r="DJS9" s="79"/>
      <c r="DJT9" s="3"/>
      <c r="DJW9" s="79"/>
      <c r="DJX9" s="3"/>
      <c r="DKA9" s="79"/>
      <c r="DKB9" s="3"/>
      <c r="DKC9" s="78"/>
      <c r="DKD9" s="79"/>
      <c r="DKE9" s="3"/>
      <c r="DKH9" s="79"/>
      <c r="DKI9" s="3"/>
      <c r="DKL9" s="79"/>
      <c r="DKM9" s="3"/>
      <c r="DKN9" s="78"/>
      <c r="DKO9" s="79"/>
      <c r="DKP9" s="3"/>
      <c r="DKS9" s="79"/>
      <c r="DKT9" s="3"/>
      <c r="DKW9" s="79"/>
      <c r="DKX9" s="3"/>
      <c r="DKY9" s="78"/>
      <c r="DKZ9" s="79"/>
      <c r="DLA9" s="3"/>
      <c r="DLD9" s="79"/>
      <c r="DLE9" s="3"/>
      <c r="DLH9" s="79"/>
      <c r="DLI9" s="3"/>
      <c r="DLJ9" s="78"/>
      <c r="DLK9" s="79"/>
      <c r="DLL9" s="3"/>
      <c r="DLO9" s="79"/>
      <c r="DLP9" s="3"/>
      <c r="DLS9" s="79"/>
      <c r="DLT9" s="3"/>
      <c r="DLU9" s="78"/>
      <c r="DLV9" s="79"/>
      <c r="DLW9" s="3"/>
      <c r="DLZ9" s="79"/>
      <c r="DMA9" s="3"/>
      <c r="DMD9" s="79"/>
      <c r="DME9" s="3"/>
      <c r="DMF9" s="78"/>
      <c r="DMG9" s="79"/>
      <c r="DMH9" s="3"/>
      <c r="DMK9" s="79"/>
      <c r="DML9" s="3"/>
      <c r="DMO9" s="79"/>
      <c r="DMP9" s="3"/>
      <c r="DMQ9" s="78"/>
      <c r="DMR9" s="79"/>
      <c r="DMS9" s="3"/>
      <c r="DMV9" s="79"/>
      <c r="DMW9" s="3"/>
      <c r="DMZ9" s="79"/>
      <c r="DNA9" s="3"/>
      <c r="DNB9" s="78"/>
      <c r="DNC9" s="79"/>
      <c r="DND9" s="3"/>
      <c r="DNG9" s="79"/>
      <c r="DNH9" s="3"/>
      <c r="DNK9" s="79"/>
      <c r="DNL9" s="3"/>
      <c r="DNM9" s="78"/>
      <c r="DNN9" s="79"/>
      <c r="DNO9" s="3"/>
      <c r="DNR9" s="79"/>
      <c r="DNS9" s="3"/>
      <c r="DNV9" s="79"/>
      <c r="DNW9" s="3"/>
      <c r="DNX9" s="78"/>
      <c r="DNY9" s="79"/>
      <c r="DNZ9" s="3"/>
      <c r="DOC9" s="79"/>
      <c r="DOD9" s="3"/>
      <c r="DOG9" s="79"/>
      <c r="DOH9" s="3"/>
      <c r="DOI9" s="78"/>
      <c r="DOJ9" s="79"/>
      <c r="DOK9" s="3"/>
      <c r="DON9" s="79"/>
      <c r="DOO9" s="3"/>
      <c r="DOR9" s="79"/>
      <c r="DOS9" s="3"/>
      <c r="DOT9" s="78"/>
      <c r="DOU9" s="79"/>
      <c r="DOV9" s="3"/>
      <c r="DOY9" s="79"/>
      <c r="DOZ9" s="3"/>
      <c r="DPC9" s="79"/>
      <c r="DPD9" s="3"/>
      <c r="DPE9" s="78"/>
      <c r="DPF9" s="79"/>
      <c r="DPG9" s="3"/>
      <c r="DPJ9" s="79"/>
      <c r="DPK9" s="3"/>
      <c r="DPN9" s="79"/>
      <c r="DPO9" s="3"/>
      <c r="DPP9" s="78"/>
      <c r="DPQ9" s="79"/>
      <c r="DPR9" s="3"/>
      <c r="DPU9" s="79"/>
      <c r="DPV9" s="3"/>
      <c r="DPY9" s="79"/>
      <c r="DPZ9" s="3"/>
      <c r="DQA9" s="78"/>
      <c r="DQB9" s="79"/>
      <c r="DQC9" s="3"/>
      <c r="DQF9" s="79"/>
      <c r="DQG9" s="3"/>
      <c r="DQJ9" s="79"/>
      <c r="DQK9" s="3"/>
      <c r="DQL9" s="78"/>
      <c r="DQM9" s="79"/>
      <c r="DQN9" s="3"/>
      <c r="DQQ9" s="79"/>
      <c r="DQR9" s="3"/>
      <c r="DQU9" s="79"/>
      <c r="DQV9" s="3"/>
      <c r="DQW9" s="78"/>
      <c r="DQX9" s="79"/>
      <c r="DQY9" s="3"/>
      <c r="DRB9" s="79"/>
      <c r="DRC9" s="3"/>
      <c r="DRF9" s="79"/>
      <c r="DRG9" s="3"/>
      <c r="DRH9" s="78"/>
      <c r="DRI9" s="79"/>
      <c r="DRJ9" s="3"/>
      <c r="DRM9" s="79"/>
      <c r="DRN9" s="3"/>
      <c r="DRQ9" s="79"/>
      <c r="DRR9" s="3"/>
      <c r="DRS9" s="78"/>
      <c r="DRT9" s="79"/>
      <c r="DRU9" s="3"/>
      <c r="DRX9" s="79"/>
      <c r="DRY9" s="3"/>
      <c r="DSB9" s="79"/>
      <c r="DSC9" s="3"/>
      <c r="DSD9" s="78"/>
      <c r="DSE9" s="79"/>
      <c r="DSF9" s="3"/>
      <c r="DSI9" s="79"/>
      <c r="DSJ9" s="3"/>
      <c r="DSM9" s="79"/>
      <c r="DSN9" s="3"/>
      <c r="DSO9" s="78"/>
      <c r="DSP9" s="79"/>
      <c r="DSQ9" s="3"/>
      <c r="DST9" s="79"/>
      <c r="DSU9" s="3"/>
      <c r="DSX9" s="79"/>
      <c r="DSY9" s="3"/>
      <c r="DSZ9" s="78"/>
      <c r="DTA9" s="79"/>
      <c r="DTB9" s="3"/>
      <c r="DTE9" s="79"/>
      <c r="DTF9" s="3"/>
      <c r="DTI9" s="79"/>
      <c r="DTJ9" s="3"/>
      <c r="DTK9" s="78"/>
      <c r="DTL9" s="79"/>
      <c r="DTM9" s="3"/>
      <c r="DTP9" s="79"/>
      <c r="DTQ9" s="3"/>
      <c r="DTT9" s="79"/>
      <c r="DTU9" s="3"/>
      <c r="DTV9" s="78"/>
      <c r="DTW9" s="79"/>
      <c r="DTX9" s="3"/>
      <c r="DUA9" s="79"/>
      <c r="DUB9" s="3"/>
      <c r="DUE9" s="79"/>
      <c r="DUF9" s="3"/>
      <c r="DUG9" s="78"/>
      <c r="DUH9" s="79"/>
      <c r="DUI9" s="3"/>
      <c r="DUL9" s="79"/>
      <c r="DUM9" s="3"/>
      <c r="DUP9" s="79"/>
      <c r="DUQ9" s="3"/>
      <c r="DUR9" s="78"/>
      <c r="DUS9" s="79"/>
      <c r="DUT9" s="3"/>
      <c r="DUW9" s="79"/>
      <c r="DUX9" s="3"/>
      <c r="DVA9" s="79"/>
      <c r="DVB9" s="3"/>
      <c r="DVC9" s="78"/>
      <c r="DVD9" s="79"/>
      <c r="DVE9" s="3"/>
      <c r="DVH9" s="79"/>
      <c r="DVI9" s="3"/>
      <c r="DVL9" s="79"/>
      <c r="DVM9" s="3"/>
      <c r="DVN9" s="78"/>
      <c r="DVO9" s="79"/>
      <c r="DVP9" s="3"/>
      <c r="DVS9" s="79"/>
      <c r="DVT9" s="3"/>
      <c r="DVW9" s="79"/>
      <c r="DVX9" s="3"/>
      <c r="DVY9" s="78"/>
      <c r="DVZ9" s="79"/>
      <c r="DWA9" s="3"/>
      <c r="DWD9" s="79"/>
      <c r="DWE9" s="3"/>
      <c r="DWH9" s="79"/>
      <c r="DWI9" s="3"/>
      <c r="DWJ9" s="78"/>
      <c r="DWK9" s="79"/>
      <c r="DWL9" s="3"/>
      <c r="DWO9" s="79"/>
      <c r="DWP9" s="3"/>
      <c r="DWS9" s="79"/>
      <c r="DWT9" s="3"/>
      <c r="DWU9" s="78"/>
      <c r="DWV9" s="79"/>
      <c r="DWW9" s="3"/>
      <c r="DWZ9" s="79"/>
      <c r="DXA9" s="3"/>
      <c r="DXD9" s="79"/>
      <c r="DXE9" s="3"/>
      <c r="DXF9" s="78"/>
      <c r="DXG9" s="79"/>
      <c r="DXH9" s="3"/>
      <c r="DXK9" s="79"/>
      <c r="DXL9" s="3"/>
      <c r="DXO9" s="79"/>
      <c r="DXP9" s="3"/>
      <c r="DXQ9" s="78"/>
      <c r="DXR9" s="79"/>
      <c r="DXS9" s="3"/>
      <c r="DXV9" s="79"/>
      <c r="DXW9" s="3"/>
      <c r="DXZ9" s="79"/>
      <c r="DYA9" s="3"/>
      <c r="DYB9" s="78"/>
      <c r="DYC9" s="79"/>
      <c r="DYD9" s="3"/>
      <c r="DYG9" s="79"/>
      <c r="DYH9" s="3"/>
      <c r="DYK9" s="79"/>
      <c r="DYL9" s="3"/>
      <c r="DYM9" s="78"/>
      <c r="DYN9" s="79"/>
      <c r="DYO9" s="3"/>
      <c r="DYR9" s="79"/>
      <c r="DYS9" s="3"/>
      <c r="DYV9" s="79"/>
      <c r="DYW9" s="3"/>
      <c r="DYX9" s="78"/>
      <c r="DYY9" s="79"/>
      <c r="DYZ9" s="3"/>
      <c r="DZC9" s="79"/>
      <c r="DZD9" s="3"/>
      <c r="DZG9" s="79"/>
      <c r="DZH9" s="3"/>
      <c r="DZI9" s="78"/>
      <c r="DZJ9" s="79"/>
      <c r="DZK9" s="3"/>
      <c r="DZN9" s="79"/>
      <c r="DZO9" s="3"/>
      <c r="DZR9" s="79"/>
      <c r="DZS9" s="3"/>
      <c r="DZT9" s="78"/>
      <c r="DZU9" s="79"/>
      <c r="DZV9" s="3"/>
      <c r="DZY9" s="79"/>
      <c r="DZZ9" s="3"/>
      <c r="EAC9" s="79"/>
      <c r="EAD9" s="3"/>
      <c r="EAE9" s="78"/>
      <c r="EAF9" s="79"/>
      <c r="EAG9" s="3"/>
      <c r="EAJ9" s="79"/>
      <c r="EAK9" s="3"/>
      <c r="EAN9" s="79"/>
      <c r="EAO9" s="3"/>
      <c r="EAP9" s="78"/>
      <c r="EAQ9" s="79"/>
      <c r="EAR9" s="3"/>
      <c r="EAU9" s="79"/>
      <c r="EAV9" s="3"/>
      <c r="EAY9" s="79"/>
      <c r="EAZ9" s="3"/>
      <c r="EBA9" s="78"/>
      <c r="EBB9" s="79"/>
      <c r="EBC9" s="3"/>
      <c r="EBF9" s="79"/>
      <c r="EBG9" s="3"/>
      <c r="EBJ9" s="79"/>
      <c r="EBK9" s="3"/>
      <c r="EBL9" s="78"/>
      <c r="EBM9" s="79"/>
      <c r="EBN9" s="3"/>
      <c r="EBQ9" s="79"/>
      <c r="EBR9" s="3"/>
      <c r="EBU9" s="79"/>
      <c r="EBV9" s="3"/>
      <c r="EBW9" s="78"/>
      <c r="EBX9" s="79"/>
      <c r="EBY9" s="3"/>
      <c r="ECB9" s="79"/>
      <c r="ECC9" s="3"/>
      <c r="ECF9" s="79"/>
      <c r="ECG9" s="3"/>
      <c r="ECH9" s="78"/>
      <c r="ECI9" s="79"/>
      <c r="ECJ9" s="3"/>
      <c r="ECM9" s="79"/>
      <c r="ECN9" s="3"/>
      <c r="ECQ9" s="79"/>
      <c r="ECR9" s="3"/>
      <c r="ECS9" s="78"/>
      <c r="ECT9" s="79"/>
      <c r="ECU9" s="3"/>
      <c r="ECX9" s="79"/>
      <c r="ECY9" s="3"/>
      <c r="EDB9" s="79"/>
      <c r="EDC9" s="3"/>
      <c r="EDD9" s="78"/>
      <c r="EDE9" s="79"/>
      <c r="EDF9" s="3"/>
      <c r="EDI9" s="79"/>
      <c r="EDJ9" s="3"/>
      <c r="EDM9" s="79"/>
      <c r="EDN9" s="3"/>
      <c r="EDO9" s="78"/>
      <c r="EDP9" s="79"/>
      <c r="EDQ9" s="3"/>
      <c r="EDT9" s="79"/>
      <c r="EDU9" s="3"/>
      <c r="EDX9" s="79"/>
      <c r="EDY9" s="3"/>
      <c r="EDZ9" s="78"/>
      <c r="EEA9" s="79"/>
      <c r="EEB9" s="3"/>
      <c r="EEE9" s="79"/>
      <c r="EEF9" s="3"/>
      <c r="EEI9" s="79"/>
      <c r="EEJ9" s="3"/>
      <c r="EEK9" s="78"/>
      <c r="EEL9" s="79"/>
      <c r="EEM9" s="3"/>
      <c r="EEP9" s="79"/>
      <c r="EEQ9" s="3"/>
      <c r="EET9" s="79"/>
      <c r="EEU9" s="3"/>
      <c r="EEV9" s="78"/>
      <c r="EEW9" s="79"/>
      <c r="EEX9" s="3"/>
      <c r="EFA9" s="79"/>
      <c r="EFB9" s="3"/>
      <c r="EFE9" s="79"/>
      <c r="EFF9" s="3"/>
      <c r="EFG9" s="78"/>
      <c r="EFH9" s="79"/>
      <c r="EFI9" s="3"/>
      <c r="EFL9" s="79"/>
      <c r="EFM9" s="3"/>
      <c r="EFP9" s="79"/>
      <c r="EFQ9" s="3"/>
      <c r="EFR9" s="78"/>
      <c r="EFS9" s="79"/>
      <c r="EFT9" s="3"/>
      <c r="EFW9" s="79"/>
      <c r="EFX9" s="3"/>
      <c r="EGA9" s="79"/>
      <c r="EGB9" s="3"/>
      <c r="EGC9" s="78"/>
      <c r="EGD9" s="79"/>
      <c r="EGE9" s="3"/>
      <c r="EGH9" s="79"/>
      <c r="EGI9" s="3"/>
      <c r="EGL9" s="79"/>
      <c r="EGM9" s="3"/>
      <c r="EGN9" s="78"/>
      <c r="EGO9" s="79"/>
      <c r="EGP9" s="3"/>
      <c r="EGS9" s="79"/>
      <c r="EGT9" s="3"/>
      <c r="EGW9" s="79"/>
      <c r="EGX9" s="3"/>
      <c r="EGY9" s="78"/>
      <c r="EGZ9" s="79"/>
      <c r="EHA9" s="3"/>
      <c r="EHD9" s="79"/>
      <c r="EHE9" s="3"/>
      <c r="EHH9" s="79"/>
      <c r="EHI9" s="3"/>
      <c r="EHJ9" s="78"/>
      <c r="EHK9" s="79"/>
      <c r="EHL9" s="3"/>
      <c r="EHO9" s="79"/>
      <c r="EHP9" s="3"/>
      <c r="EHS9" s="79"/>
      <c r="EHT9" s="3"/>
      <c r="EHU9" s="78"/>
      <c r="EHV9" s="79"/>
      <c r="EHW9" s="3"/>
      <c r="EHZ9" s="79"/>
      <c r="EIA9" s="3"/>
      <c r="EID9" s="79"/>
      <c r="EIE9" s="3"/>
      <c r="EIF9" s="78"/>
      <c r="EIG9" s="79"/>
      <c r="EIH9" s="3"/>
      <c r="EIK9" s="79"/>
      <c r="EIL9" s="3"/>
      <c r="EIO9" s="79"/>
      <c r="EIP9" s="3"/>
      <c r="EIQ9" s="78"/>
      <c r="EIR9" s="79"/>
      <c r="EIS9" s="3"/>
      <c r="EIV9" s="79"/>
      <c r="EIW9" s="3"/>
      <c r="EIZ9" s="79"/>
      <c r="EJA9" s="3"/>
      <c r="EJB9" s="78"/>
      <c r="EJC9" s="79"/>
      <c r="EJD9" s="3"/>
      <c r="EJG9" s="79"/>
      <c r="EJH9" s="3"/>
      <c r="EJK9" s="79"/>
      <c r="EJL9" s="3"/>
      <c r="EJM9" s="78"/>
      <c r="EJN9" s="79"/>
      <c r="EJO9" s="3"/>
      <c r="EJR9" s="79"/>
      <c r="EJS9" s="3"/>
      <c r="EJV9" s="79"/>
      <c r="EJW9" s="3"/>
      <c r="EJX9" s="78"/>
      <c r="EJY9" s="79"/>
      <c r="EJZ9" s="3"/>
      <c r="EKC9" s="79"/>
      <c r="EKD9" s="3"/>
      <c r="EKG9" s="79"/>
      <c r="EKH9" s="3"/>
      <c r="EKI9" s="78"/>
      <c r="EKJ9" s="79"/>
      <c r="EKK9" s="3"/>
      <c r="EKN9" s="79"/>
      <c r="EKO9" s="3"/>
      <c r="EKR9" s="79"/>
      <c r="EKS9" s="3"/>
      <c r="EKT9" s="78"/>
      <c r="EKU9" s="79"/>
      <c r="EKV9" s="3"/>
      <c r="EKY9" s="79"/>
      <c r="EKZ9" s="3"/>
      <c r="ELC9" s="79"/>
      <c r="ELD9" s="3"/>
      <c r="ELE9" s="78"/>
      <c r="ELF9" s="79"/>
      <c r="ELG9" s="3"/>
      <c r="ELJ9" s="79"/>
      <c r="ELK9" s="3"/>
      <c r="ELN9" s="79"/>
      <c r="ELO9" s="3"/>
      <c r="ELP9" s="78"/>
      <c r="ELQ9" s="79"/>
      <c r="ELR9" s="3"/>
      <c r="ELU9" s="79"/>
      <c r="ELV9" s="3"/>
      <c r="ELY9" s="79"/>
      <c r="ELZ9" s="3"/>
      <c r="EMA9" s="78"/>
      <c r="EMB9" s="79"/>
      <c r="EMC9" s="3"/>
      <c r="EMF9" s="79"/>
      <c r="EMG9" s="3"/>
      <c r="EMJ9" s="79"/>
      <c r="EMK9" s="3"/>
      <c r="EML9" s="78"/>
      <c r="EMM9" s="79"/>
      <c r="EMN9" s="3"/>
      <c r="EMQ9" s="79"/>
      <c r="EMR9" s="3"/>
      <c r="EMU9" s="79"/>
      <c r="EMV9" s="3"/>
      <c r="EMW9" s="78"/>
      <c r="EMX9" s="79"/>
      <c r="EMY9" s="3"/>
      <c r="ENB9" s="79"/>
      <c r="ENC9" s="3"/>
      <c r="ENF9" s="79"/>
      <c r="ENG9" s="3"/>
      <c r="ENH9" s="78"/>
      <c r="ENI9" s="79"/>
      <c r="ENJ9" s="3"/>
      <c r="ENM9" s="79"/>
      <c r="ENN9" s="3"/>
      <c r="ENQ9" s="79"/>
      <c r="ENR9" s="3"/>
      <c r="ENS9" s="78"/>
      <c r="ENT9" s="79"/>
      <c r="ENU9" s="3"/>
      <c r="ENX9" s="79"/>
      <c r="ENY9" s="3"/>
      <c r="EOB9" s="79"/>
      <c r="EOC9" s="3"/>
      <c r="EOD9" s="78"/>
      <c r="EOE9" s="79"/>
      <c r="EOF9" s="3"/>
      <c r="EOI9" s="79"/>
      <c r="EOJ9" s="3"/>
      <c r="EOM9" s="79"/>
      <c r="EON9" s="3"/>
      <c r="EOO9" s="78"/>
      <c r="EOP9" s="79"/>
      <c r="EOQ9" s="3"/>
      <c r="EOT9" s="79"/>
      <c r="EOU9" s="3"/>
      <c r="EOX9" s="79"/>
      <c r="EOY9" s="3"/>
      <c r="EOZ9" s="78"/>
      <c r="EPA9" s="79"/>
      <c r="EPB9" s="3"/>
      <c r="EPE9" s="79"/>
      <c r="EPF9" s="3"/>
      <c r="EPI9" s="79"/>
      <c r="EPJ9" s="3"/>
      <c r="EPK9" s="78"/>
      <c r="EPL9" s="79"/>
      <c r="EPM9" s="3"/>
      <c r="EPP9" s="79"/>
      <c r="EPQ9" s="3"/>
      <c r="EPT9" s="79"/>
      <c r="EPU9" s="3"/>
      <c r="EPV9" s="78"/>
      <c r="EPW9" s="79"/>
      <c r="EPX9" s="3"/>
      <c r="EQA9" s="79"/>
      <c r="EQB9" s="3"/>
      <c r="EQE9" s="79"/>
      <c r="EQF9" s="3"/>
      <c r="EQG9" s="78"/>
      <c r="EQH9" s="79"/>
      <c r="EQI9" s="3"/>
      <c r="EQL9" s="79"/>
      <c r="EQM9" s="3"/>
      <c r="EQP9" s="79"/>
      <c r="EQQ9" s="3"/>
      <c r="EQR9" s="78"/>
      <c r="EQS9" s="79"/>
      <c r="EQT9" s="3"/>
      <c r="EQW9" s="79"/>
      <c r="EQX9" s="3"/>
      <c r="ERA9" s="79"/>
      <c r="ERB9" s="3"/>
      <c r="ERC9" s="78"/>
      <c r="ERD9" s="79"/>
      <c r="ERE9" s="3"/>
      <c r="ERH9" s="79"/>
      <c r="ERI9" s="3"/>
      <c r="ERL9" s="79"/>
      <c r="ERM9" s="3"/>
      <c r="ERN9" s="78"/>
      <c r="ERO9" s="79"/>
      <c r="ERP9" s="3"/>
      <c r="ERS9" s="79"/>
      <c r="ERT9" s="3"/>
      <c r="ERW9" s="79"/>
      <c r="ERX9" s="3"/>
      <c r="ERY9" s="78"/>
      <c r="ERZ9" s="79"/>
      <c r="ESA9" s="3"/>
      <c r="ESD9" s="79"/>
      <c r="ESE9" s="3"/>
      <c r="ESH9" s="79"/>
      <c r="ESI9" s="3"/>
      <c r="ESJ9" s="78"/>
      <c r="ESK9" s="79"/>
      <c r="ESL9" s="3"/>
      <c r="ESO9" s="79"/>
      <c r="ESP9" s="3"/>
      <c r="ESS9" s="79"/>
      <c r="EST9" s="3"/>
      <c r="ESU9" s="78"/>
      <c r="ESV9" s="79"/>
      <c r="ESW9" s="3"/>
      <c r="ESZ9" s="79"/>
      <c r="ETA9" s="3"/>
      <c r="ETD9" s="79"/>
      <c r="ETE9" s="3"/>
      <c r="ETF9" s="78"/>
      <c r="ETG9" s="79"/>
      <c r="ETH9" s="3"/>
      <c r="ETK9" s="79"/>
      <c r="ETL9" s="3"/>
      <c r="ETO9" s="79"/>
      <c r="ETP9" s="3"/>
      <c r="ETQ9" s="78"/>
      <c r="ETR9" s="79"/>
      <c r="ETS9" s="3"/>
      <c r="ETV9" s="79"/>
      <c r="ETW9" s="3"/>
      <c r="ETZ9" s="79"/>
      <c r="EUA9" s="3"/>
      <c r="EUB9" s="78"/>
      <c r="EUC9" s="79"/>
      <c r="EUD9" s="3"/>
      <c r="EUG9" s="79"/>
      <c r="EUH9" s="3"/>
      <c r="EUK9" s="79"/>
      <c r="EUL9" s="3"/>
      <c r="EUM9" s="78"/>
      <c r="EUN9" s="79"/>
      <c r="EUO9" s="3"/>
      <c r="EUR9" s="79"/>
      <c r="EUS9" s="3"/>
      <c r="EUV9" s="79"/>
      <c r="EUW9" s="3"/>
      <c r="EUX9" s="78"/>
      <c r="EUY9" s="79"/>
      <c r="EUZ9" s="3"/>
      <c r="EVC9" s="79"/>
      <c r="EVD9" s="3"/>
      <c r="EVG9" s="79"/>
      <c r="EVH9" s="3"/>
      <c r="EVI9" s="78"/>
      <c r="EVJ9" s="79"/>
      <c r="EVK9" s="3"/>
      <c r="EVN9" s="79"/>
      <c r="EVO9" s="3"/>
      <c r="EVR9" s="79"/>
      <c r="EVS9" s="3"/>
      <c r="EVT9" s="78"/>
      <c r="EVU9" s="79"/>
      <c r="EVV9" s="3"/>
      <c r="EVY9" s="79"/>
      <c r="EVZ9" s="3"/>
      <c r="EWC9" s="79"/>
      <c r="EWD9" s="3"/>
      <c r="EWE9" s="78"/>
      <c r="EWF9" s="79"/>
      <c r="EWG9" s="3"/>
      <c r="EWJ9" s="79"/>
      <c r="EWK9" s="3"/>
      <c r="EWN9" s="79"/>
      <c r="EWO9" s="3"/>
      <c r="EWP9" s="78"/>
      <c r="EWQ9" s="79"/>
      <c r="EWR9" s="3"/>
      <c r="EWU9" s="79"/>
      <c r="EWV9" s="3"/>
      <c r="EWY9" s="79"/>
      <c r="EWZ9" s="3"/>
      <c r="EXA9" s="78"/>
      <c r="EXB9" s="79"/>
      <c r="EXC9" s="3"/>
      <c r="EXF9" s="79"/>
      <c r="EXG9" s="3"/>
      <c r="EXJ9" s="79"/>
      <c r="EXK9" s="3"/>
      <c r="EXL9" s="78"/>
      <c r="EXM9" s="79"/>
      <c r="EXN9" s="3"/>
      <c r="EXQ9" s="79"/>
      <c r="EXR9" s="3"/>
      <c r="EXU9" s="79"/>
      <c r="EXV9" s="3"/>
      <c r="EXW9" s="78"/>
      <c r="EXX9" s="79"/>
      <c r="EXY9" s="3"/>
      <c r="EYB9" s="79"/>
      <c r="EYC9" s="3"/>
      <c r="EYF9" s="79"/>
      <c r="EYG9" s="3"/>
      <c r="EYH9" s="78"/>
      <c r="EYI9" s="79"/>
      <c r="EYJ9" s="3"/>
      <c r="EYM9" s="79"/>
      <c r="EYN9" s="3"/>
      <c r="EYQ9" s="79"/>
      <c r="EYR9" s="3"/>
      <c r="EYS9" s="78"/>
      <c r="EYT9" s="79"/>
      <c r="EYU9" s="3"/>
      <c r="EYX9" s="79"/>
      <c r="EYY9" s="3"/>
      <c r="EZB9" s="79"/>
      <c r="EZC9" s="3"/>
      <c r="EZD9" s="78"/>
      <c r="EZE9" s="79"/>
      <c r="EZF9" s="3"/>
      <c r="EZI9" s="79"/>
      <c r="EZJ9" s="3"/>
      <c r="EZM9" s="79"/>
      <c r="EZN9" s="3"/>
      <c r="EZO9" s="78"/>
      <c r="EZP9" s="79"/>
      <c r="EZQ9" s="3"/>
      <c r="EZT9" s="79"/>
      <c r="EZU9" s="3"/>
      <c r="EZX9" s="79"/>
      <c r="EZY9" s="3"/>
      <c r="EZZ9" s="78"/>
      <c r="FAA9" s="79"/>
      <c r="FAB9" s="3"/>
      <c r="FAE9" s="79"/>
      <c r="FAF9" s="3"/>
      <c r="FAI9" s="79"/>
      <c r="FAJ9" s="3"/>
      <c r="FAK9" s="78"/>
      <c r="FAL9" s="79"/>
      <c r="FAM9" s="3"/>
      <c r="FAP9" s="79"/>
      <c r="FAQ9" s="3"/>
      <c r="FAT9" s="79"/>
      <c r="FAU9" s="3"/>
      <c r="FAV9" s="78"/>
      <c r="FAW9" s="79"/>
      <c r="FAX9" s="3"/>
      <c r="FBA9" s="79"/>
      <c r="FBB9" s="3"/>
      <c r="FBE9" s="79"/>
      <c r="FBF9" s="3"/>
      <c r="FBG9" s="78"/>
      <c r="FBH9" s="79"/>
      <c r="FBI9" s="3"/>
      <c r="FBL9" s="79"/>
      <c r="FBM9" s="3"/>
      <c r="FBP9" s="79"/>
      <c r="FBQ9" s="3"/>
      <c r="FBR9" s="78"/>
      <c r="FBS9" s="79"/>
      <c r="FBT9" s="3"/>
      <c r="FBW9" s="79"/>
      <c r="FBX9" s="3"/>
      <c r="FCA9" s="79"/>
      <c r="FCB9" s="3"/>
      <c r="FCC9" s="78"/>
      <c r="FCD9" s="79"/>
      <c r="FCE9" s="3"/>
      <c r="FCH9" s="79"/>
      <c r="FCI9" s="3"/>
      <c r="FCL9" s="79"/>
      <c r="FCM9" s="3"/>
      <c r="FCN9" s="78"/>
      <c r="FCO9" s="79"/>
      <c r="FCP9" s="3"/>
      <c r="FCS9" s="79"/>
      <c r="FCT9" s="3"/>
      <c r="FCW9" s="79"/>
      <c r="FCX9" s="3"/>
      <c r="FCY9" s="78"/>
      <c r="FCZ9" s="79"/>
      <c r="FDA9" s="3"/>
      <c r="FDD9" s="79"/>
      <c r="FDE9" s="3"/>
      <c r="FDH9" s="79"/>
      <c r="FDI9" s="3"/>
      <c r="FDJ9" s="78"/>
      <c r="FDK9" s="79"/>
      <c r="FDL9" s="3"/>
      <c r="FDO9" s="79"/>
      <c r="FDP9" s="3"/>
      <c r="FDS9" s="79"/>
      <c r="FDT9" s="3"/>
      <c r="FDU9" s="78"/>
      <c r="FDV9" s="79"/>
      <c r="FDW9" s="3"/>
      <c r="FDZ9" s="79"/>
      <c r="FEA9" s="3"/>
      <c r="FED9" s="79"/>
      <c r="FEE9" s="3"/>
      <c r="FEF9" s="78"/>
      <c r="FEG9" s="79"/>
      <c r="FEH9" s="3"/>
      <c r="FEK9" s="79"/>
      <c r="FEL9" s="3"/>
      <c r="FEO9" s="79"/>
      <c r="FEP9" s="3"/>
      <c r="FEQ9" s="78"/>
      <c r="FER9" s="79"/>
      <c r="FES9" s="3"/>
      <c r="FEV9" s="79"/>
      <c r="FEW9" s="3"/>
      <c r="FEZ9" s="79"/>
      <c r="FFA9" s="3"/>
      <c r="FFB9" s="78"/>
      <c r="FFC9" s="79"/>
      <c r="FFD9" s="3"/>
      <c r="FFG9" s="79"/>
      <c r="FFH9" s="3"/>
      <c r="FFK9" s="79"/>
      <c r="FFL9" s="3"/>
      <c r="FFM9" s="78"/>
      <c r="FFN9" s="79"/>
      <c r="FFO9" s="3"/>
      <c r="FFR9" s="79"/>
      <c r="FFS9" s="3"/>
      <c r="FFV9" s="79"/>
      <c r="FFW9" s="3"/>
      <c r="FFX9" s="78"/>
      <c r="FFY9" s="79"/>
      <c r="FFZ9" s="3"/>
      <c r="FGC9" s="79"/>
      <c r="FGD9" s="3"/>
      <c r="FGG9" s="79"/>
      <c r="FGH9" s="3"/>
      <c r="FGI9" s="78"/>
      <c r="FGJ9" s="79"/>
      <c r="FGK9" s="3"/>
      <c r="FGN9" s="79"/>
      <c r="FGO9" s="3"/>
      <c r="FGR9" s="79"/>
      <c r="FGS9" s="3"/>
      <c r="FGT9" s="78"/>
      <c r="FGU9" s="79"/>
      <c r="FGV9" s="3"/>
      <c r="FGY9" s="79"/>
      <c r="FGZ9" s="3"/>
      <c r="FHC9" s="79"/>
      <c r="FHD9" s="3"/>
      <c r="FHE9" s="78"/>
      <c r="FHF9" s="79"/>
      <c r="FHG9" s="3"/>
      <c r="FHJ9" s="79"/>
      <c r="FHK9" s="3"/>
      <c r="FHN9" s="79"/>
      <c r="FHO9" s="3"/>
      <c r="FHP9" s="78"/>
      <c r="FHQ9" s="79"/>
      <c r="FHR9" s="3"/>
      <c r="FHU9" s="79"/>
      <c r="FHV9" s="3"/>
      <c r="FHY9" s="79"/>
      <c r="FHZ9" s="3"/>
      <c r="FIA9" s="78"/>
      <c r="FIB9" s="79"/>
      <c r="FIC9" s="3"/>
      <c r="FIF9" s="79"/>
      <c r="FIG9" s="3"/>
      <c r="FIJ9" s="79"/>
      <c r="FIK9" s="3"/>
      <c r="FIL9" s="78"/>
      <c r="FIM9" s="79"/>
      <c r="FIN9" s="3"/>
      <c r="FIQ9" s="79"/>
      <c r="FIR9" s="3"/>
      <c r="FIU9" s="79"/>
      <c r="FIV9" s="3"/>
      <c r="FIW9" s="78"/>
      <c r="FIX9" s="79"/>
      <c r="FIY9" s="3"/>
      <c r="FJB9" s="79"/>
      <c r="FJC9" s="3"/>
      <c r="FJF9" s="79"/>
      <c r="FJG9" s="3"/>
      <c r="FJH9" s="78"/>
      <c r="FJI9" s="79"/>
      <c r="FJJ9" s="3"/>
      <c r="FJM9" s="79"/>
      <c r="FJN9" s="3"/>
      <c r="FJQ9" s="79"/>
      <c r="FJR9" s="3"/>
      <c r="FJS9" s="78"/>
      <c r="FJT9" s="79"/>
      <c r="FJU9" s="3"/>
      <c r="FJX9" s="79"/>
      <c r="FJY9" s="3"/>
      <c r="FKB9" s="79"/>
      <c r="FKC9" s="3"/>
      <c r="FKD9" s="78"/>
      <c r="FKE9" s="79"/>
      <c r="FKF9" s="3"/>
      <c r="FKI9" s="79"/>
      <c r="FKJ9" s="3"/>
      <c r="FKM9" s="79"/>
      <c r="FKN9" s="3"/>
      <c r="FKO9" s="78"/>
      <c r="FKP9" s="79"/>
      <c r="FKQ9" s="3"/>
      <c r="FKT9" s="79"/>
      <c r="FKU9" s="3"/>
      <c r="FKX9" s="79"/>
      <c r="FKY9" s="3"/>
      <c r="FKZ9" s="78"/>
      <c r="FLA9" s="79"/>
      <c r="FLB9" s="3"/>
      <c r="FLE9" s="79"/>
      <c r="FLF9" s="3"/>
      <c r="FLI9" s="79"/>
      <c r="FLJ9" s="3"/>
      <c r="FLK9" s="78"/>
      <c r="FLL9" s="79"/>
      <c r="FLM9" s="3"/>
      <c r="FLP9" s="79"/>
      <c r="FLQ9" s="3"/>
      <c r="FLT9" s="79"/>
      <c r="FLU9" s="3"/>
      <c r="FLV9" s="78"/>
      <c r="FLW9" s="79"/>
      <c r="FLX9" s="3"/>
      <c r="FMA9" s="79"/>
      <c r="FMB9" s="3"/>
      <c r="FME9" s="79"/>
      <c r="FMF9" s="3"/>
      <c r="FMG9" s="78"/>
      <c r="FMH9" s="79"/>
      <c r="FMI9" s="3"/>
      <c r="FML9" s="79"/>
      <c r="FMM9" s="3"/>
      <c r="FMP9" s="79"/>
      <c r="FMQ9" s="3"/>
      <c r="FMR9" s="78"/>
      <c r="FMS9" s="79"/>
      <c r="FMT9" s="3"/>
      <c r="FMW9" s="79"/>
      <c r="FMX9" s="3"/>
      <c r="FNA9" s="79"/>
      <c r="FNB9" s="3"/>
      <c r="FNC9" s="78"/>
      <c r="FND9" s="79"/>
      <c r="FNE9" s="3"/>
      <c r="FNH9" s="79"/>
      <c r="FNI9" s="3"/>
      <c r="FNL9" s="79"/>
      <c r="FNM9" s="3"/>
      <c r="FNN9" s="78"/>
      <c r="FNO9" s="79"/>
      <c r="FNP9" s="3"/>
      <c r="FNS9" s="79"/>
      <c r="FNT9" s="3"/>
      <c r="FNW9" s="79"/>
      <c r="FNX9" s="3"/>
      <c r="FNY9" s="78"/>
      <c r="FNZ9" s="79"/>
      <c r="FOA9" s="3"/>
      <c r="FOD9" s="79"/>
      <c r="FOE9" s="3"/>
      <c r="FOH9" s="79"/>
      <c r="FOI9" s="3"/>
      <c r="FOJ9" s="78"/>
      <c r="FOK9" s="79"/>
      <c r="FOL9" s="3"/>
      <c r="FOO9" s="79"/>
      <c r="FOP9" s="3"/>
      <c r="FOS9" s="79"/>
      <c r="FOT9" s="3"/>
      <c r="FOU9" s="78"/>
      <c r="FOV9" s="79"/>
      <c r="FOW9" s="3"/>
      <c r="FOZ9" s="79"/>
      <c r="FPA9" s="3"/>
      <c r="FPD9" s="79"/>
      <c r="FPE9" s="3"/>
      <c r="FPF9" s="78"/>
      <c r="FPG9" s="79"/>
      <c r="FPH9" s="3"/>
      <c r="FPK9" s="79"/>
      <c r="FPL9" s="3"/>
      <c r="FPO9" s="79"/>
      <c r="FPP9" s="3"/>
      <c r="FPQ9" s="78"/>
      <c r="FPR9" s="79"/>
      <c r="FPS9" s="3"/>
      <c r="FPV9" s="79"/>
      <c r="FPW9" s="3"/>
      <c r="FPZ9" s="79"/>
      <c r="FQA9" s="3"/>
      <c r="FQB9" s="78"/>
      <c r="FQC9" s="79"/>
      <c r="FQD9" s="3"/>
      <c r="FQG9" s="79"/>
      <c r="FQH9" s="3"/>
      <c r="FQK9" s="79"/>
      <c r="FQL9" s="3"/>
      <c r="FQM9" s="78"/>
      <c r="FQN9" s="79"/>
      <c r="FQO9" s="3"/>
      <c r="FQR9" s="79"/>
      <c r="FQS9" s="3"/>
      <c r="FQV9" s="79"/>
      <c r="FQW9" s="3"/>
      <c r="FQX9" s="78"/>
      <c r="FQY9" s="79"/>
      <c r="FQZ9" s="3"/>
      <c r="FRC9" s="79"/>
      <c r="FRD9" s="3"/>
      <c r="FRG9" s="79"/>
      <c r="FRH9" s="3"/>
      <c r="FRI9" s="78"/>
      <c r="FRJ9" s="79"/>
      <c r="FRK9" s="3"/>
      <c r="FRN9" s="79"/>
      <c r="FRO9" s="3"/>
      <c r="FRR9" s="79"/>
      <c r="FRS9" s="3"/>
      <c r="FRT9" s="78"/>
      <c r="FRU9" s="79"/>
      <c r="FRV9" s="3"/>
      <c r="FRY9" s="79"/>
      <c r="FRZ9" s="3"/>
      <c r="FSC9" s="79"/>
      <c r="FSD9" s="3"/>
      <c r="FSE9" s="78"/>
      <c r="FSF9" s="79"/>
      <c r="FSG9" s="3"/>
      <c r="FSJ9" s="79"/>
      <c r="FSK9" s="3"/>
      <c r="FSN9" s="79"/>
      <c r="FSO9" s="3"/>
      <c r="FSP9" s="78"/>
      <c r="FSQ9" s="79"/>
      <c r="FSR9" s="3"/>
      <c r="FSU9" s="79"/>
      <c r="FSV9" s="3"/>
      <c r="FSY9" s="79"/>
      <c r="FSZ9" s="3"/>
      <c r="FTA9" s="78"/>
      <c r="FTB9" s="79"/>
      <c r="FTC9" s="3"/>
      <c r="FTF9" s="79"/>
      <c r="FTG9" s="3"/>
      <c r="FTJ9" s="79"/>
      <c r="FTK9" s="3"/>
      <c r="FTL9" s="78"/>
      <c r="FTM9" s="79"/>
      <c r="FTN9" s="3"/>
      <c r="FTQ9" s="79"/>
      <c r="FTR9" s="3"/>
      <c r="FTU9" s="79"/>
      <c r="FTV9" s="3"/>
      <c r="FTW9" s="78"/>
      <c r="FTX9" s="79"/>
      <c r="FTY9" s="3"/>
      <c r="FUB9" s="79"/>
      <c r="FUC9" s="3"/>
      <c r="FUF9" s="79"/>
      <c r="FUG9" s="3"/>
      <c r="FUH9" s="78"/>
      <c r="FUI9" s="79"/>
      <c r="FUJ9" s="3"/>
      <c r="FUM9" s="79"/>
      <c r="FUN9" s="3"/>
      <c r="FUQ9" s="79"/>
      <c r="FUR9" s="3"/>
      <c r="FUS9" s="78"/>
      <c r="FUT9" s="79"/>
      <c r="FUU9" s="3"/>
      <c r="FUX9" s="79"/>
      <c r="FUY9" s="3"/>
      <c r="FVB9" s="79"/>
      <c r="FVC9" s="3"/>
      <c r="FVD9" s="78"/>
      <c r="FVE9" s="79"/>
      <c r="FVF9" s="3"/>
      <c r="FVI9" s="79"/>
      <c r="FVJ9" s="3"/>
      <c r="FVM9" s="79"/>
      <c r="FVN9" s="3"/>
      <c r="FVO9" s="78"/>
      <c r="FVP9" s="79"/>
      <c r="FVQ9" s="3"/>
      <c r="FVT9" s="79"/>
      <c r="FVU9" s="3"/>
      <c r="FVX9" s="79"/>
      <c r="FVY9" s="3"/>
      <c r="FVZ9" s="78"/>
      <c r="FWA9" s="79"/>
      <c r="FWB9" s="3"/>
      <c r="FWE9" s="79"/>
      <c r="FWF9" s="3"/>
      <c r="FWI9" s="79"/>
      <c r="FWJ9" s="3"/>
      <c r="FWK9" s="78"/>
      <c r="FWL9" s="79"/>
      <c r="FWM9" s="3"/>
      <c r="FWP9" s="79"/>
      <c r="FWQ9" s="3"/>
      <c r="FWT9" s="79"/>
      <c r="FWU9" s="3"/>
      <c r="FWV9" s="78"/>
      <c r="FWW9" s="79"/>
      <c r="FWX9" s="3"/>
      <c r="FXA9" s="79"/>
      <c r="FXB9" s="3"/>
      <c r="FXE9" s="79"/>
      <c r="FXF9" s="3"/>
      <c r="FXG9" s="78"/>
      <c r="FXH9" s="79"/>
      <c r="FXI9" s="3"/>
      <c r="FXL9" s="79"/>
      <c r="FXM9" s="3"/>
      <c r="FXP9" s="79"/>
      <c r="FXQ9" s="3"/>
      <c r="FXR9" s="78"/>
      <c r="FXS9" s="79"/>
      <c r="FXT9" s="3"/>
      <c r="FXW9" s="79"/>
      <c r="FXX9" s="3"/>
      <c r="FYA9" s="79"/>
      <c r="FYB9" s="3"/>
      <c r="FYC9" s="78"/>
      <c r="FYD9" s="79"/>
      <c r="FYE9" s="3"/>
      <c r="FYH9" s="79"/>
      <c r="FYI9" s="3"/>
      <c r="FYL9" s="79"/>
      <c r="FYM9" s="3"/>
      <c r="FYN9" s="78"/>
      <c r="FYO9" s="79"/>
      <c r="FYP9" s="3"/>
      <c r="FYS9" s="79"/>
      <c r="FYT9" s="3"/>
      <c r="FYW9" s="79"/>
      <c r="FYX9" s="3"/>
      <c r="FYY9" s="78"/>
      <c r="FYZ9" s="79"/>
      <c r="FZA9" s="3"/>
      <c r="FZD9" s="79"/>
      <c r="FZE9" s="3"/>
      <c r="FZH9" s="79"/>
      <c r="FZI9" s="3"/>
      <c r="FZJ9" s="78"/>
      <c r="FZK9" s="79"/>
      <c r="FZL9" s="3"/>
      <c r="FZO9" s="79"/>
      <c r="FZP9" s="3"/>
      <c r="FZS9" s="79"/>
      <c r="FZT9" s="3"/>
      <c r="FZU9" s="78"/>
      <c r="FZV9" s="79"/>
      <c r="FZW9" s="3"/>
      <c r="FZZ9" s="79"/>
      <c r="GAA9" s="3"/>
      <c r="GAD9" s="79"/>
      <c r="GAE9" s="3"/>
      <c r="GAF9" s="78"/>
      <c r="GAG9" s="79"/>
      <c r="GAH9" s="3"/>
      <c r="GAK9" s="79"/>
      <c r="GAL9" s="3"/>
      <c r="GAO9" s="79"/>
      <c r="GAP9" s="3"/>
      <c r="GAQ9" s="78"/>
      <c r="GAR9" s="79"/>
      <c r="GAS9" s="3"/>
      <c r="GAV9" s="79"/>
      <c r="GAW9" s="3"/>
      <c r="GAZ9" s="79"/>
      <c r="GBA9" s="3"/>
      <c r="GBB9" s="78"/>
      <c r="GBC9" s="79"/>
      <c r="GBD9" s="3"/>
      <c r="GBG9" s="79"/>
      <c r="GBH9" s="3"/>
      <c r="GBK9" s="79"/>
      <c r="GBL9" s="3"/>
      <c r="GBM9" s="78"/>
      <c r="GBN9" s="79"/>
      <c r="GBO9" s="3"/>
      <c r="GBR9" s="79"/>
      <c r="GBS9" s="3"/>
      <c r="GBV9" s="79"/>
      <c r="GBW9" s="3"/>
      <c r="GBX9" s="78"/>
      <c r="GBY9" s="79"/>
      <c r="GBZ9" s="3"/>
      <c r="GCC9" s="79"/>
      <c r="GCD9" s="3"/>
      <c r="GCG9" s="79"/>
      <c r="GCH9" s="3"/>
      <c r="GCI9" s="78"/>
      <c r="GCJ9" s="79"/>
      <c r="GCK9" s="3"/>
      <c r="GCN9" s="79"/>
      <c r="GCO9" s="3"/>
      <c r="GCR9" s="79"/>
      <c r="GCS9" s="3"/>
      <c r="GCT9" s="78"/>
      <c r="GCU9" s="79"/>
      <c r="GCV9" s="3"/>
      <c r="GCY9" s="79"/>
      <c r="GCZ9" s="3"/>
      <c r="GDC9" s="79"/>
      <c r="GDD9" s="3"/>
      <c r="GDE9" s="78"/>
      <c r="GDF9" s="79"/>
      <c r="GDG9" s="3"/>
      <c r="GDJ9" s="79"/>
      <c r="GDK9" s="3"/>
      <c r="GDN9" s="79"/>
      <c r="GDO9" s="3"/>
      <c r="GDP9" s="78"/>
      <c r="GDQ9" s="79"/>
      <c r="GDR9" s="3"/>
      <c r="GDU9" s="79"/>
      <c r="GDV9" s="3"/>
      <c r="GDY9" s="79"/>
      <c r="GDZ9" s="3"/>
      <c r="GEA9" s="78"/>
      <c r="GEB9" s="79"/>
      <c r="GEC9" s="3"/>
      <c r="GEF9" s="79"/>
      <c r="GEG9" s="3"/>
      <c r="GEJ9" s="79"/>
      <c r="GEK9" s="3"/>
      <c r="GEL9" s="78"/>
      <c r="GEM9" s="79"/>
      <c r="GEN9" s="3"/>
      <c r="GEQ9" s="79"/>
      <c r="GER9" s="3"/>
      <c r="GEU9" s="79"/>
      <c r="GEV9" s="3"/>
      <c r="GEW9" s="78"/>
      <c r="GEX9" s="79"/>
      <c r="GEY9" s="3"/>
      <c r="GFB9" s="79"/>
      <c r="GFC9" s="3"/>
      <c r="GFF9" s="79"/>
      <c r="GFG9" s="3"/>
      <c r="GFH9" s="78"/>
      <c r="GFI9" s="79"/>
      <c r="GFJ9" s="3"/>
      <c r="GFM9" s="79"/>
      <c r="GFN9" s="3"/>
      <c r="GFQ9" s="79"/>
      <c r="GFR9" s="3"/>
      <c r="GFS9" s="78"/>
      <c r="GFT9" s="79"/>
      <c r="GFU9" s="3"/>
      <c r="GFX9" s="79"/>
      <c r="GFY9" s="3"/>
      <c r="GGB9" s="79"/>
      <c r="GGC9" s="3"/>
      <c r="GGD9" s="78"/>
      <c r="GGE9" s="79"/>
      <c r="GGF9" s="3"/>
      <c r="GGI9" s="79"/>
      <c r="GGJ9" s="3"/>
      <c r="GGM9" s="79"/>
      <c r="GGN9" s="3"/>
      <c r="GGO9" s="78"/>
      <c r="GGP9" s="79"/>
      <c r="GGQ9" s="3"/>
      <c r="GGT9" s="79"/>
      <c r="GGU9" s="3"/>
      <c r="GGX9" s="79"/>
      <c r="GGY9" s="3"/>
      <c r="GGZ9" s="78"/>
      <c r="GHA9" s="79"/>
      <c r="GHB9" s="3"/>
      <c r="GHE9" s="79"/>
      <c r="GHF9" s="3"/>
      <c r="GHI9" s="79"/>
      <c r="GHJ9" s="3"/>
      <c r="GHK9" s="78"/>
      <c r="GHL9" s="79"/>
      <c r="GHM9" s="3"/>
      <c r="GHP9" s="79"/>
      <c r="GHQ9" s="3"/>
      <c r="GHT9" s="79"/>
      <c r="GHU9" s="3"/>
      <c r="GHV9" s="78"/>
      <c r="GHW9" s="79"/>
      <c r="GHX9" s="3"/>
      <c r="GIA9" s="79"/>
      <c r="GIB9" s="3"/>
      <c r="GIE9" s="79"/>
      <c r="GIF9" s="3"/>
      <c r="GIG9" s="78"/>
      <c r="GIH9" s="79"/>
      <c r="GII9" s="3"/>
      <c r="GIL9" s="79"/>
      <c r="GIM9" s="3"/>
      <c r="GIP9" s="79"/>
      <c r="GIQ9" s="3"/>
      <c r="GIR9" s="78"/>
      <c r="GIS9" s="79"/>
      <c r="GIT9" s="3"/>
      <c r="GIW9" s="79"/>
      <c r="GIX9" s="3"/>
      <c r="GJA9" s="79"/>
      <c r="GJB9" s="3"/>
      <c r="GJC9" s="78"/>
      <c r="GJD9" s="79"/>
      <c r="GJE9" s="3"/>
      <c r="GJH9" s="79"/>
      <c r="GJI9" s="3"/>
      <c r="GJL9" s="79"/>
      <c r="GJM9" s="3"/>
      <c r="GJN9" s="78"/>
      <c r="GJO9" s="79"/>
      <c r="GJP9" s="3"/>
      <c r="GJS9" s="79"/>
      <c r="GJT9" s="3"/>
      <c r="GJW9" s="79"/>
      <c r="GJX9" s="3"/>
      <c r="GJY9" s="78"/>
      <c r="GJZ9" s="79"/>
      <c r="GKA9" s="3"/>
      <c r="GKD9" s="79"/>
      <c r="GKE9" s="3"/>
      <c r="GKH9" s="79"/>
      <c r="GKI9" s="3"/>
      <c r="GKJ9" s="78"/>
      <c r="GKK9" s="79"/>
      <c r="GKL9" s="3"/>
      <c r="GKO9" s="79"/>
      <c r="GKP9" s="3"/>
      <c r="GKS9" s="79"/>
      <c r="GKT9" s="3"/>
      <c r="GKU9" s="78"/>
      <c r="GKV9" s="79"/>
      <c r="GKW9" s="3"/>
      <c r="GKZ9" s="79"/>
      <c r="GLA9" s="3"/>
      <c r="GLD9" s="79"/>
      <c r="GLE9" s="3"/>
      <c r="GLF9" s="78"/>
      <c r="GLG9" s="79"/>
      <c r="GLH9" s="3"/>
      <c r="GLK9" s="79"/>
      <c r="GLL9" s="3"/>
      <c r="GLO9" s="79"/>
      <c r="GLP9" s="3"/>
      <c r="GLQ9" s="78"/>
      <c r="GLR9" s="79"/>
      <c r="GLS9" s="3"/>
      <c r="GLV9" s="79"/>
      <c r="GLW9" s="3"/>
      <c r="GLZ9" s="79"/>
      <c r="GMA9" s="3"/>
      <c r="GMB9" s="78"/>
      <c r="GMC9" s="79"/>
      <c r="GMD9" s="3"/>
      <c r="GMG9" s="79"/>
      <c r="GMH9" s="3"/>
      <c r="GMK9" s="79"/>
      <c r="GML9" s="3"/>
      <c r="GMM9" s="78"/>
      <c r="GMN9" s="79"/>
      <c r="GMO9" s="3"/>
      <c r="GMR9" s="79"/>
      <c r="GMS9" s="3"/>
      <c r="GMV9" s="79"/>
      <c r="GMW9" s="3"/>
      <c r="GMX9" s="78"/>
      <c r="GMY9" s="79"/>
      <c r="GMZ9" s="3"/>
      <c r="GNC9" s="79"/>
      <c r="GND9" s="3"/>
      <c r="GNG9" s="79"/>
      <c r="GNH9" s="3"/>
      <c r="GNI9" s="78"/>
      <c r="GNJ9" s="79"/>
      <c r="GNK9" s="3"/>
      <c r="GNN9" s="79"/>
      <c r="GNO9" s="3"/>
      <c r="GNR9" s="79"/>
      <c r="GNS9" s="3"/>
      <c r="GNT9" s="78"/>
      <c r="GNU9" s="79"/>
      <c r="GNV9" s="3"/>
      <c r="GNY9" s="79"/>
      <c r="GNZ9" s="3"/>
      <c r="GOC9" s="79"/>
      <c r="GOD9" s="3"/>
      <c r="GOE9" s="78"/>
      <c r="GOF9" s="79"/>
      <c r="GOG9" s="3"/>
      <c r="GOJ9" s="79"/>
      <c r="GOK9" s="3"/>
      <c r="GON9" s="79"/>
      <c r="GOO9" s="3"/>
      <c r="GOP9" s="78"/>
      <c r="GOQ9" s="79"/>
      <c r="GOR9" s="3"/>
      <c r="GOU9" s="79"/>
      <c r="GOV9" s="3"/>
      <c r="GOY9" s="79"/>
      <c r="GOZ9" s="3"/>
      <c r="GPA9" s="78"/>
      <c r="GPB9" s="79"/>
      <c r="GPC9" s="3"/>
      <c r="GPF9" s="79"/>
      <c r="GPG9" s="3"/>
      <c r="GPJ9" s="79"/>
      <c r="GPK9" s="3"/>
      <c r="GPL9" s="78"/>
      <c r="GPM9" s="79"/>
      <c r="GPN9" s="3"/>
      <c r="GPQ9" s="79"/>
      <c r="GPR9" s="3"/>
      <c r="GPU9" s="79"/>
      <c r="GPV9" s="3"/>
      <c r="GPW9" s="78"/>
      <c r="GPX9" s="79"/>
      <c r="GPY9" s="3"/>
      <c r="GQB9" s="79"/>
      <c r="GQC9" s="3"/>
      <c r="GQF9" s="79"/>
      <c r="GQG9" s="3"/>
      <c r="GQH9" s="78"/>
      <c r="GQI9" s="79"/>
      <c r="GQJ9" s="3"/>
      <c r="GQM9" s="79"/>
      <c r="GQN9" s="3"/>
      <c r="GQQ9" s="79"/>
      <c r="GQR9" s="3"/>
      <c r="GQS9" s="78"/>
      <c r="GQT9" s="79"/>
      <c r="GQU9" s="3"/>
      <c r="GQX9" s="79"/>
      <c r="GQY9" s="3"/>
      <c r="GRB9" s="79"/>
      <c r="GRC9" s="3"/>
      <c r="GRD9" s="78"/>
      <c r="GRE9" s="79"/>
      <c r="GRF9" s="3"/>
      <c r="GRI9" s="79"/>
      <c r="GRJ9" s="3"/>
      <c r="GRM9" s="79"/>
      <c r="GRN9" s="3"/>
      <c r="GRO9" s="78"/>
      <c r="GRP9" s="79"/>
      <c r="GRQ9" s="3"/>
      <c r="GRT9" s="79"/>
      <c r="GRU9" s="3"/>
      <c r="GRX9" s="79"/>
      <c r="GRY9" s="3"/>
      <c r="GRZ9" s="78"/>
      <c r="GSA9" s="79"/>
      <c r="GSB9" s="3"/>
      <c r="GSE9" s="79"/>
      <c r="GSF9" s="3"/>
      <c r="GSI9" s="79"/>
      <c r="GSJ9" s="3"/>
      <c r="GSK9" s="78"/>
      <c r="GSL9" s="79"/>
      <c r="GSM9" s="3"/>
      <c r="GSP9" s="79"/>
      <c r="GSQ9" s="3"/>
      <c r="GST9" s="79"/>
      <c r="GSU9" s="3"/>
      <c r="GSV9" s="78"/>
      <c r="GSW9" s="79"/>
      <c r="GSX9" s="3"/>
      <c r="GTA9" s="79"/>
      <c r="GTB9" s="3"/>
      <c r="GTE9" s="79"/>
      <c r="GTF9" s="3"/>
      <c r="GTG9" s="78"/>
      <c r="GTH9" s="79"/>
      <c r="GTI9" s="3"/>
      <c r="GTL9" s="79"/>
      <c r="GTM9" s="3"/>
      <c r="GTP9" s="79"/>
      <c r="GTQ9" s="3"/>
      <c r="GTR9" s="78"/>
      <c r="GTS9" s="79"/>
      <c r="GTT9" s="3"/>
      <c r="GTW9" s="79"/>
      <c r="GTX9" s="3"/>
      <c r="GUA9" s="79"/>
      <c r="GUB9" s="3"/>
      <c r="GUC9" s="78"/>
      <c r="GUD9" s="79"/>
      <c r="GUE9" s="3"/>
      <c r="GUH9" s="79"/>
      <c r="GUI9" s="3"/>
      <c r="GUL9" s="79"/>
      <c r="GUM9" s="3"/>
      <c r="GUN9" s="78"/>
      <c r="GUO9" s="79"/>
      <c r="GUP9" s="3"/>
      <c r="GUS9" s="79"/>
      <c r="GUT9" s="3"/>
      <c r="GUW9" s="79"/>
      <c r="GUX9" s="3"/>
      <c r="GUY9" s="78"/>
      <c r="GUZ9" s="79"/>
      <c r="GVA9" s="3"/>
      <c r="GVD9" s="79"/>
      <c r="GVE9" s="3"/>
      <c r="GVH9" s="79"/>
      <c r="GVI9" s="3"/>
      <c r="GVJ9" s="78"/>
      <c r="GVK9" s="79"/>
      <c r="GVL9" s="3"/>
      <c r="GVO9" s="79"/>
      <c r="GVP9" s="3"/>
      <c r="GVS9" s="79"/>
      <c r="GVT9" s="3"/>
      <c r="GVU9" s="78"/>
      <c r="GVV9" s="79"/>
      <c r="GVW9" s="3"/>
      <c r="GVZ9" s="79"/>
      <c r="GWA9" s="3"/>
      <c r="GWD9" s="79"/>
      <c r="GWE9" s="3"/>
      <c r="GWF9" s="78"/>
      <c r="GWG9" s="79"/>
      <c r="GWH9" s="3"/>
      <c r="GWK9" s="79"/>
      <c r="GWL9" s="3"/>
      <c r="GWO9" s="79"/>
      <c r="GWP9" s="3"/>
      <c r="GWQ9" s="78"/>
      <c r="GWR9" s="79"/>
      <c r="GWS9" s="3"/>
      <c r="GWV9" s="79"/>
      <c r="GWW9" s="3"/>
      <c r="GWZ9" s="79"/>
      <c r="GXA9" s="3"/>
      <c r="GXB9" s="78"/>
      <c r="GXC9" s="79"/>
      <c r="GXD9" s="3"/>
      <c r="GXG9" s="79"/>
      <c r="GXH9" s="3"/>
      <c r="GXK9" s="79"/>
      <c r="GXL9" s="3"/>
      <c r="GXM9" s="78"/>
      <c r="GXN9" s="79"/>
      <c r="GXO9" s="3"/>
      <c r="GXR9" s="79"/>
      <c r="GXS9" s="3"/>
      <c r="GXV9" s="79"/>
      <c r="GXW9" s="3"/>
      <c r="GXX9" s="78"/>
      <c r="GXY9" s="79"/>
      <c r="GXZ9" s="3"/>
      <c r="GYC9" s="79"/>
      <c r="GYD9" s="3"/>
      <c r="GYG9" s="79"/>
      <c r="GYH9" s="3"/>
      <c r="GYI9" s="78"/>
      <c r="GYJ9" s="79"/>
      <c r="GYK9" s="3"/>
      <c r="GYN9" s="79"/>
      <c r="GYO9" s="3"/>
      <c r="GYR9" s="79"/>
      <c r="GYS9" s="3"/>
      <c r="GYT9" s="78"/>
      <c r="GYU9" s="79"/>
      <c r="GYV9" s="3"/>
      <c r="GYY9" s="79"/>
      <c r="GYZ9" s="3"/>
      <c r="GZC9" s="79"/>
      <c r="GZD9" s="3"/>
      <c r="GZE9" s="78"/>
      <c r="GZF9" s="79"/>
      <c r="GZG9" s="3"/>
      <c r="GZJ9" s="79"/>
      <c r="GZK9" s="3"/>
      <c r="GZN9" s="79"/>
      <c r="GZO9" s="3"/>
      <c r="GZP9" s="78"/>
      <c r="GZQ9" s="79"/>
      <c r="GZR9" s="3"/>
      <c r="GZU9" s="79"/>
      <c r="GZV9" s="3"/>
      <c r="GZY9" s="79"/>
      <c r="GZZ9" s="3"/>
      <c r="HAA9" s="78"/>
      <c r="HAB9" s="79"/>
      <c r="HAC9" s="3"/>
      <c r="HAF9" s="79"/>
      <c r="HAG9" s="3"/>
      <c r="HAJ9" s="79"/>
      <c r="HAK9" s="3"/>
      <c r="HAL9" s="78"/>
      <c r="HAM9" s="79"/>
      <c r="HAN9" s="3"/>
      <c r="HAQ9" s="79"/>
      <c r="HAR9" s="3"/>
      <c r="HAU9" s="79"/>
      <c r="HAV9" s="3"/>
      <c r="HAW9" s="78"/>
      <c r="HAX9" s="79"/>
      <c r="HAY9" s="3"/>
      <c r="HBB9" s="79"/>
      <c r="HBC9" s="3"/>
      <c r="HBF9" s="79"/>
      <c r="HBG9" s="3"/>
      <c r="HBH9" s="78"/>
      <c r="HBI9" s="79"/>
      <c r="HBJ9" s="3"/>
      <c r="HBM9" s="79"/>
      <c r="HBN9" s="3"/>
      <c r="HBQ9" s="79"/>
      <c r="HBR9" s="3"/>
      <c r="HBS9" s="78"/>
      <c r="HBT9" s="79"/>
      <c r="HBU9" s="3"/>
      <c r="HBX9" s="79"/>
      <c r="HBY9" s="3"/>
      <c r="HCB9" s="79"/>
      <c r="HCC9" s="3"/>
      <c r="HCD9" s="78"/>
      <c r="HCE9" s="79"/>
      <c r="HCF9" s="3"/>
      <c r="HCI9" s="79"/>
      <c r="HCJ9" s="3"/>
      <c r="HCM9" s="79"/>
      <c r="HCN9" s="3"/>
      <c r="HCO9" s="78"/>
      <c r="HCP9" s="79"/>
      <c r="HCQ9" s="3"/>
      <c r="HCT9" s="79"/>
      <c r="HCU9" s="3"/>
      <c r="HCX9" s="79"/>
      <c r="HCY9" s="3"/>
      <c r="HCZ9" s="78"/>
      <c r="HDA9" s="79"/>
      <c r="HDB9" s="3"/>
      <c r="HDE9" s="79"/>
      <c r="HDF9" s="3"/>
      <c r="HDI9" s="79"/>
      <c r="HDJ9" s="3"/>
      <c r="HDK9" s="78"/>
      <c r="HDL9" s="79"/>
      <c r="HDM9" s="3"/>
      <c r="HDP9" s="79"/>
      <c r="HDQ9" s="3"/>
      <c r="HDT9" s="79"/>
      <c r="HDU9" s="3"/>
      <c r="HDV9" s="78"/>
      <c r="HDW9" s="79"/>
      <c r="HDX9" s="3"/>
      <c r="HEA9" s="79"/>
      <c r="HEB9" s="3"/>
      <c r="HEE9" s="79"/>
      <c r="HEF9" s="3"/>
      <c r="HEG9" s="78"/>
      <c r="HEH9" s="79"/>
      <c r="HEI9" s="3"/>
      <c r="HEL9" s="79"/>
      <c r="HEM9" s="3"/>
      <c r="HEP9" s="79"/>
      <c r="HEQ9" s="3"/>
      <c r="HER9" s="78"/>
      <c r="HES9" s="79"/>
      <c r="HET9" s="3"/>
      <c r="HEW9" s="79"/>
      <c r="HEX9" s="3"/>
      <c r="HFA9" s="79"/>
      <c r="HFB9" s="3"/>
      <c r="HFC9" s="78"/>
      <c r="HFD9" s="79"/>
      <c r="HFE9" s="3"/>
      <c r="HFH9" s="79"/>
      <c r="HFI9" s="3"/>
      <c r="HFL9" s="79"/>
      <c r="HFM9" s="3"/>
      <c r="HFN9" s="78"/>
      <c r="HFO9" s="79"/>
      <c r="HFP9" s="3"/>
      <c r="HFS9" s="79"/>
      <c r="HFT9" s="3"/>
      <c r="HFW9" s="79"/>
      <c r="HFX9" s="3"/>
      <c r="HFY9" s="78"/>
      <c r="HFZ9" s="79"/>
      <c r="HGA9" s="3"/>
      <c r="HGD9" s="79"/>
      <c r="HGE9" s="3"/>
      <c r="HGH9" s="79"/>
      <c r="HGI9" s="3"/>
      <c r="HGJ9" s="78"/>
      <c r="HGK9" s="79"/>
      <c r="HGL9" s="3"/>
      <c r="HGO9" s="79"/>
      <c r="HGP9" s="3"/>
      <c r="HGS9" s="79"/>
      <c r="HGT9" s="3"/>
      <c r="HGU9" s="78"/>
      <c r="HGV9" s="79"/>
      <c r="HGW9" s="3"/>
      <c r="HGZ9" s="79"/>
      <c r="HHA9" s="3"/>
      <c r="HHD9" s="79"/>
      <c r="HHE9" s="3"/>
      <c r="HHF9" s="78"/>
      <c r="HHG9" s="79"/>
      <c r="HHH9" s="3"/>
      <c r="HHK9" s="79"/>
      <c r="HHL9" s="3"/>
      <c r="HHO9" s="79"/>
      <c r="HHP9" s="3"/>
      <c r="HHQ9" s="78"/>
      <c r="HHR9" s="79"/>
      <c r="HHS9" s="3"/>
      <c r="HHV9" s="79"/>
      <c r="HHW9" s="3"/>
      <c r="HHZ9" s="79"/>
      <c r="HIA9" s="3"/>
      <c r="HIB9" s="78"/>
      <c r="HIC9" s="79"/>
      <c r="HID9" s="3"/>
      <c r="HIG9" s="79"/>
      <c r="HIH9" s="3"/>
      <c r="HIK9" s="79"/>
      <c r="HIL9" s="3"/>
      <c r="HIM9" s="78"/>
      <c r="HIN9" s="79"/>
      <c r="HIO9" s="3"/>
      <c r="HIR9" s="79"/>
      <c r="HIS9" s="3"/>
      <c r="HIV9" s="79"/>
      <c r="HIW9" s="3"/>
      <c r="HIX9" s="78"/>
      <c r="HIY9" s="79"/>
      <c r="HIZ9" s="3"/>
      <c r="HJC9" s="79"/>
      <c r="HJD9" s="3"/>
      <c r="HJG9" s="79"/>
      <c r="HJH9" s="3"/>
      <c r="HJI9" s="78"/>
      <c r="HJJ9" s="79"/>
      <c r="HJK9" s="3"/>
      <c r="HJN9" s="79"/>
      <c r="HJO9" s="3"/>
      <c r="HJR9" s="79"/>
      <c r="HJS9" s="3"/>
      <c r="HJT9" s="78"/>
      <c r="HJU9" s="79"/>
      <c r="HJV9" s="3"/>
      <c r="HJY9" s="79"/>
      <c r="HJZ9" s="3"/>
      <c r="HKC9" s="79"/>
      <c r="HKD9" s="3"/>
      <c r="HKE9" s="78"/>
      <c r="HKF9" s="79"/>
      <c r="HKG9" s="3"/>
      <c r="HKJ9" s="79"/>
      <c r="HKK9" s="3"/>
      <c r="HKN9" s="79"/>
      <c r="HKO9" s="3"/>
      <c r="HKP9" s="78"/>
      <c r="HKQ9" s="79"/>
      <c r="HKR9" s="3"/>
      <c r="HKU9" s="79"/>
      <c r="HKV9" s="3"/>
      <c r="HKY9" s="79"/>
      <c r="HKZ9" s="3"/>
      <c r="HLA9" s="78"/>
      <c r="HLB9" s="79"/>
      <c r="HLC9" s="3"/>
      <c r="HLF9" s="79"/>
      <c r="HLG9" s="3"/>
      <c r="HLJ9" s="79"/>
      <c r="HLK9" s="3"/>
      <c r="HLL9" s="78"/>
      <c r="HLM9" s="79"/>
      <c r="HLN9" s="3"/>
      <c r="HLQ9" s="79"/>
      <c r="HLR9" s="3"/>
      <c r="HLU9" s="79"/>
      <c r="HLV9" s="3"/>
      <c r="HLW9" s="78"/>
      <c r="HLX9" s="79"/>
      <c r="HLY9" s="3"/>
      <c r="HMB9" s="79"/>
      <c r="HMC9" s="3"/>
      <c r="HMF9" s="79"/>
      <c r="HMG9" s="3"/>
      <c r="HMH9" s="78"/>
      <c r="HMI9" s="79"/>
      <c r="HMJ9" s="3"/>
      <c r="HMM9" s="79"/>
      <c r="HMN9" s="3"/>
      <c r="HMQ9" s="79"/>
      <c r="HMR9" s="3"/>
      <c r="HMS9" s="78"/>
      <c r="HMT9" s="79"/>
      <c r="HMU9" s="3"/>
      <c r="HMX9" s="79"/>
      <c r="HMY9" s="3"/>
      <c r="HNB9" s="79"/>
      <c r="HNC9" s="3"/>
      <c r="HND9" s="78"/>
      <c r="HNE9" s="79"/>
      <c r="HNF9" s="3"/>
      <c r="HNI9" s="79"/>
      <c r="HNJ9" s="3"/>
      <c r="HNM9" s="79"/>
      <c r="HNN9" s="3"/>
      <c r="HNO9" s="78"/>
      <c r="HNP9" s="79"/>
      <c r="HNQ9" s="3"/>
      <c r="HNT9" s="79"/>
      <c r="HNU9" s="3"/>
      <c r="HNX9" s="79"/>
      <c r="HNY9" s="3"/>
      <c r="HNZ9" s="78"/>
      <c r="HOA9" s="79"/>
      <c r="HOB9" s="3"/>
      <c r="HOE9" s="79"/>
      <c r="HOF9" s="3"/>
      <c r="HOI9" s="79"/>
      <c r="HOJ9" s="3"/>
      <c r="HOK9" s="78"/>
      <c r="HOL9" s="79"/>
      <c r="HOM9" s="3"/>
      <c r="HOP9" s="79"/>
      <c r="HOQ9" s="3"/>
      <c r="HOT9" s="79"/>
      <c r="HOU9" s="3"/>
      <c r="HOV9" s="78"/>
      <c r="HOW9" s="79"/>
      <c r="HOX9" s="3"/>
      <c r="HPA9" s="79"/>
      <c r="HPB9" s="3"/>
      <c r="HPE9" s="79"/>
      <c r="HPF9" s="3"/>
      <c r="HPG9" s="78"/>
      <c r="HPH9" s="79"/>
      <c r="HPI9" s="3"/>
      <c r="HPL9" s="79"/>
      <c r="HPM9" s="3"/>
      <c r="HPP9" s="79"/>
      <c r="HPQ9" s="3"/>
      <c r="HPR9" s="78"/>
      <c r="HPS9" s="79"/>
      <c r="HPT9" s="3"/>
      <c r="HPW9" s="79"/>
      <c r="HPX9" s="3"/>
      <c r="HQA9" s="79"/>
      <c r="HQB9" s="3"/>
      <c r="HQC9" s="78"/>
      <c r="HQD9" s="79"/>
      <c r="HQE9" s="3"/>
      <c r="HQH9" s="79"/>
      <c r="HQI9" s="3"/>
      <c r="HQL9" s="79"/>
      <c r="HQM9" s="3"/>
      <c r="HQN9" s="78"/>
      <c r="HQO9" s="79"/>
      <c r="HQP9" s="3"/>
      <c r="HQS9" s="79"/>
      <c r="HQT9" s="3"/>
      <c r="HQW9" s="79"/>
      <c r="HQX9" s="3"/>
      <c r="HQY9" s="78"/>
      <c r="HQZ9" s="79"/>
      <c r="HRA9" s="3"/>
      <c r="HRD9" s="79"/>
      <c r="HRE9" s="3"/>
      <c r="HRH9" s="79"/>
      <c r="HRI9" s="3"/>
      <c r="HRJ9" s="78"/>
      <c r="HRK9" s="79"/>
      <c r="HRL9" s="3"/>
      <c r="HRO9" s="79"/>
      <c r="HRP9" s="3"/>
      <c r="HRS9" s="79"/>
      <c r="HRT9" s="3"/>
      <c r="HRU9" s="78"/>
      <c r="HRV9" s="79"/>
      <c r="HRW9" s="3"/>
      <c r="HRZ9" s="79"/>
      <c r="HSA9" s="3"/>
      <c r="HSD9" s="79"/>
      <c r="HSE9" s="3"/>
      <c r="HSF9" s="78"/>
      <c r="HSG9" s="79"/>
      <c r="HSH9" s="3"/>
      <c r="HSK9" s="79"/>
      <c r="HSL9" s="3"/>
      <c r="HSO9" s="79"/>
      <c r="HSP9" s="3"/>
      <c r="HSQ9" s="78"/>
      <c r="HSR9" s="79"/>
      <c r="HSS9" s="3"/>
      <c r="HSV9" s="79"/>
      <c r="HSW9" s="3"/>
      <c r="HSZ9" s="79"/>
      <c r="HTA9" s="3"/>
      <c r="HTB9" s="78"/>
      <c r="HTC9" s="79"/>
      <c r="HTD9" s="3"/>
      <c r="HTG9" s="79"/>
      <c r="HTH9" s="3"/>
      <c r="HTK9" s="79"/>
      <c r="HTL9" s="3"/>
      <c r="HTM9" s="78"/>
      <c r="HTN9" s="79"/>
      <c r="HTO9" s="3"/>
      <c r="HTR9" s="79"/>
      <c r="HTS9" s="3"/>
      <c r="HTV9" s="79"/>
      <c r="HTW9" s="3"/>
      <c r="HTX9" s="78"/>
      <c r="HTY9" s="79"/>
      <c r="HTZ9" s="3"/>
      <c r="HUC9" s="79"/>
      <c r="HUD9" s="3"/>
      <c r="HUG9" s="79"/>
      <c r="HUH9" s="3"/>
      <c r="HUI9" s="78"/>
      <c r="HUJ9" s="79"/>
      <c r="HUK9" s="3"/>
      <c r="HUN9" s="79"/>
      <c r="HUO9" s="3"/>
      <c r="HUR9" s="79"/>
      <c r="HUS9" s="3"/>
      <c r="HUT9" s="78"/>
      <c r="HUU9" s="79"/>
      <c r="HUV9" s="3"/>
      <c r="HUY9" s="79"/>
      <c r="HUZ9" s="3"/>
      <c r="HVC9" s="79"/>
      <c r="HVD9" s="3"/>
      <c r="HVE9" s="78"/>
      <c r="HVF9" s="79"/>
      <c r="HVG9" s="3"/>
      <c r="HVJ9" s="79"/>
      <c r="HVK9" s="3"/>
      <c r="HVN9" s="79"/>
      <c r="HVO9" s="3"/>
      <c r="HVP9" s="78"/>
      <c r="HVQ9" s="79"/>
      <c r="HVR9" s="3"/>
      <c r="HVU9" s="79"/>
      <c r="HVV9" s="3"/>
      <c r="HVY9" s="79"/>
      <c r="HVZ9" s="3"/>
      <c r="HWA9" s="78"/>
      <c r="HWB9" s="79"/>
      <c r="HWC9" s="3"/>
      <c r="HWF9" s="79"/>
      <c r="HWG9" s="3"/>
      <c r="HWJ9" s="79"/>
      <c r="HWK9" s="3"/>
      <c r="HWL9" s="78"/>
      <c r="HWM9" s="79"/>
      <c r="HWN9" s="3"/>
      <c r="HWQ9" s="79"/>
      <c r="HWR9" s="3"/>
      <c r="HWU9" s="79"/>
      <c r="HWV9" s="3"/>
      <c r="HWW9" s="78"/>
      <c r="HWX9" s="79"/>
      <c r="HWY9" s="3"/>
      <c r="HXB9" s="79"/>
      <c r="HXC9" s="3"/>
      <c r="HXF9" s="79"/>
      <c r="HXG9" s="3"/>
      <c r="HXH9" s="78"/>
      <c r="HXI9" s="79"/>
      <c r="HXJ9" s="3"/>
      <c r="HXM9" s="79"/>
      <c r="HXN9" s="3"/>
      <c r="HXQ9" s="79"/>
      <c r="HXR9" s="3"/>
      <c r="HXS9" s="78"/>
      <c r="HXT9" s="79"/>
      <c r="HXU9" s="3"/>
      <c r="HXX9" s="79"/>
      <c r="HXY9" s="3"/>
      <c r="HYB9" s="79"/>
      <c r="HYC9" s="3"/>
      <c r="HYD9" s="78"/>
      <c r="HYE9" s="79"/>
      <c r="HYF9" s="3"/>
      <c r="HYI9" s="79"/>
      <c r="HYJ9" s="3"/>
      <c r="HYM9" s="79"/>
      <c r="HYN9" s="3"/>
      <c r="HYO9" s="78"/>
      <c r="HYP9" s="79"/>
      <c r="HYQ9" s="3"/>
      <c r="HYT9" s="79"/>
      <c r="HYU9" s="3"/>
      <c r="HYX9" s="79"/>
      <c r="HYY9" s="3"/>
      <c r="HYZ9" s="78"/>
      <c r="HZA9" s="79"/>
      <c r="HZB9" s="3"/>
      <c r="HZE9" s="79"/>
      <c r="HZF9" s="3"/>
      <c r="HZI9" s="79"/>
      <c r="HZJ9" s="3"/>
      <c r="HZK9" s="78"/>
      <c r="HZL9" s="79"/>
      <c r="HZM9" s="3"/>
      <c r="HZP9" s="79"/>
      <c r="HZQ9" s="3"/>
      <c r="HZT9" s="79"/>
      <c r="HZU9" s="3"/>
      <c r="HZV9" s="78"/>
      <c r="HZW9" s="79"/>
      <c r="HZX9" s="3"/>
      <c r="IAA9" s="79"/>
      <c r="IAB9" s="3"/>
      <c r="IAE9" s="79"/>
      <c r="IAF9" s="3"/>
      <c r="IAG9" s="78"/>
      <c r="IAH9" s="79"/>
      <c r="IAI9" s="3"/>
      <c r="IAL9" s="79"/>
      <c r="IAM9" s="3"/>
      <c r="IAP9" s="79"/>
      <c r="IAQ9" s="3"/>
      <c r="IAR9" s="78"/>
      <c r="IAS9" s="79"/>
      <c r="IAT9" s="3"/>
      <c r="IAW9" s="79"/>
      <c r="IAX9" s="3"/>
      <c r="IBA9" s="79"/>
      <c r="IBB9" s="3"/>
      <c r="IBC9" s="78"/>
      <c r="IBD9" s="79"/>
      <c r="IBE9" s="3"/>
      <c r="IBH9" s="79"/>
      <c r="IBI9" s="3"/>
      <c r="IBL9" s="79"/>
      <c r="IBM9" s="3"/>
      <c r="IBN9" s="78"/>
      <c r="IBO9" s="79"/>
      <c r="IBP9" s="3"/>
      <c r="IBS9" s="79"/>
      <c r="IBT9" s="3"/>
      <c r="IBW9" s="79"/>
      <c r="IBX9" s="3"/>
      <c r="IBY9" s="78"/>
      <c r="IBZ9" s="79"/>
      <c r="ICA9" s="3"/>
      <c r="ICD9" s="79"/>
      <c r="ICE9" s="3"/>
      <c r="ICH9" s="79"/>
      <c r="ICI9" s="3"/>
      <c r="ICJ9" s="78"/>
      <c r="ICK9" s="79"/>
      <c r="ICL9" s="3"/>
      <c r="ICO9" s="79"/>
      <c r="ICP9" s="3"/>
      <c r="ICS9" s="79"/>
      <c r="ICT9" s="3"/>
      <c r="ICU9" s="78"/>
      <c r="ICV9" s="79"/>
      <c r="ICW9" s="3"/>
      <c r="ICZ9" s="79"/>
      <c r="IDA9" s="3"/>
      <c r="IDD9" s="79"/>
      <c r="IDE9" s="3"/>
      <c r="IDF9" s="78"/>
      <c r="IDG9" s="79"/>
      <c r="IDH9" s="3"/>
      <c r="IDK9" s="79"/>
      <c r="IDL9" s="3"/>
      <c r="IDO9" s="79"/>
      <c r="IDP9" s="3"/>
      <c r="IDQ9" s="78"/>
      <c r="IDR9" s="79"/>
      <c r="IDS9" s="3"/>
      <c r="IDV9" s="79"/>
      <c r="IDW9" s="3"/>
      <c r="IDZ9" s="79"/>
      <c r="IEA9" s="3"/>
      <c r="IEB9" s="78"/>
      <c r="IEC9" s="79"/>
      <c r="IED9" s="3"/>
      <c r="IEG9" s="79"/>
      <c r="IEH9" s="3"/>
      <c r="IEK9" s="79"/>
      <c r="IEL9" s="3"/>
      <c r="IEM9" s="78"/>
      <c r="IEN9" s="79"/>
      <c r="IEO9" s="3"/>
      <c r="IER9" s="79"/>
      <c r="IES9" s="3"/>
      <c r="IEV9" s="79"/>
      <c r="IEW9" s="3"/>
      <c r="IEX9" s="78"/>
      <c r="IEY9" s="79"/>
      <c r="IEZ9" s="3"/>
      <c r="IFC9" s="79"/>
      <c r="IFD9" s="3"/>
      <c r="IFG9" s="79"/>
      <c r="IFH9" s="3"/>
      <c r="IFI9" s="78"/>
      <c r="IFJ9" s="79"/>
      <c r="IFK9" s="3"/>
      <c r="IFN9" s="79"/>
      <c r="IFO9" s="3"/>
      <c r="IFR9" s="79"/>
      <c r="IFS9" s="3"/>
      <c r="IFT9" s="78"/>
      <c r="IFU9" s="79"/>
      <c r="IFV9" s="3"/>
      <c r="IFY9" s="79"/>
      <c r="IFZ9" s="3"/>
      <c r="IGC9" s="79"/>
      <c r="IGD9" s="3"/>
      <c r="IGE9" s="78"/>
      <c r="IGF9" s="79"/>
      <c r="IGG9" s="3"/>
      <c r="IGJ9" s="79"/>
      <c r="IGK9" s="3"/>
      <c r="IGN9" s="79"/>
      <c r="IGO9" s="3"/>
      <c r="IGP9" s="78"/>
      <c r="IGQ9" s="79"/>
      <c r="IGR9" s="3"/>
      <c r="IGU9" s="79"/>
      <c r="IGV9" s="3"/>
      <c r="IGY9" s="79"/>
      <c r="IGZ9" s="3"/>
      <c r="IHA9" s="78"/>
      <c r="IHB9" s="79"/>
      <c r="IHC9" s="3"/>
      <c r="IHF9" s="79"/>
      <c r="IHG9" s="3"/>
      <c r="IHJ9" s="79"/>
      <c r="IHK9" s="3"/>
      <c r="IHL9" s="78"/>
      <c r="IHM9" s="79"/>
      <c r="IHN9" s="3"/>
      <c r="IHQ9" s="79"/>
      <c r="IHR9" s="3"/>
      <c r="IHU9" s="79"/>
      <c r="IHV9" s="3"/>
      <c r="IHW9" s="78"/>
      <c r="IHX9" s="79"/>
      <c r="IHY9" s="3"/>
      <c r="IIB9" s="79"/>
      <c r="IIC9" s="3"/>
      <c r="IIF9" s="79"/>
      <c r="IIG9" s="3"/>
      <c r="IIH9" s="78"/>
      <c r="III9" s="79"/>
      <c r="IIJ9" s="3"/>
      <c r="IIM9" s="79"/>
      <c r="IIN9" s="3"/>
      <c r="IIQ9" s="79"/>
      <c r="IIR9" s="3"/>
      <c r="IIS9" s="78"/>
      <c r="IIT9" s="79"/>
      <c r="IIU9" s="3"/>
      <c r="IIX9" s="79"/>
      <c r="IIY9" s="3"/>
      <c r="IJB9" s="79"/>
      <c r="IJC9" s="3"/>
      <c r="IJD9" s="78"/>
      <c r="IJE9" s="79"/>
      <c r="IJF9" s="3"/>
      <c r="IJI9" s="79"/>
      <c r="IJJ9" s="3"/>
      <c r="IJM9" s="79"/>
      <c r="IJN9" s="3"/>
      <c r="IJO9" s="78"/>
      <c r="IJP9" s="79"/>
      <c r="IJQ9" s="3"/>
      <c r="IJT9" s="79"/>
      <c r="IJU9" s="3"/>
      <c r="IJX9" s="79"/>
      <c r="IJY9" s="3"/>
      <c r="IJZ9" s="78"/>
      <c r="IKA9" s="79"/>
      <c r="IKB9" s="3"/>
      <c r="IKE9" s="79"/>
      <c r="IKF9" s="3"/>
      <c r="IKI9" s="79"/>
      <c r="IKJ9" s="3"/>
      <c r="IKK9" s="78"/>
      <c r="IKL9" s="79"/>
      <c r="IKM9" s="3"/>
      <c r="IKP9" s="79"/>
      <c r="IKQ9" s="3"/>
      <c r="IKT9" s="79"/>
      <c r="IKU9" s="3"/>
      <c r="IKV9" s="78"/>
      <c r="IKW9" s="79"/>
      <c r="IKX9" s="3"/>
      <c r="ILA9" s="79"/>
      <c r="ILB9" s="3"/>
      <c r="ILE9" s="79"/>
      <c r="ILF9" s="3"/>
      <c r="ILG9" s="78"/>
      <c r="ILH9" s="79"/>
      <c r="ILI9" s="3"/>
      <c r="ILL9" s="79"/>
      <c r="ILM9" s="3"/>
      <c r="ILP9" s="79"/>
      <c r="ILQ9" s="3"/>
      <c r="ILR9" s="78"/>
      <c r="ILS9" s="79"/>
      <c r="ILT9" s="3"/>
      <c r="ILW9" s="79"/>
      <c r="ILX9" s="3"/>
      <c r="IMA9" s="79"/>
      <c r="IMB9" s="3"/>
      <c r="IMC9" s="78"/>
      <c r="IMD9" s="79"/>
      <c r="IME9" s="3"/>
      <c r="IMH9" s="79"/>
      <c r="IMI9" s="3"/>
      <c r="IML9" s="79"/>
      <c r="IMM9" s="3"/>
      <c r="IMN9" s="78"/>
      <c r="IMO9" s="79"/>
      <c r="IMP9" s="3"/>
      <c r="IMS9" s="79"/>
      <c r="IMT9" s="3"/>
      <c r="IMW9" s="79"/>
      <c r="IMX9" s="3"/>
      <c r="IMY9" s="78"/>
      <c r="IMZ9" s="79"/>
      <c r="INA9" s="3"/>
      <c r="IND9" s="79"/>
      <c r="INE9" s="3"/>
      <c r="INH9" s="79"/>
      <c r="INI9" s="3"/>
      <c r="INJ9" s="78"/>
      <c r="INK9" s="79"/>
      <c r="INL9" s="3"/>
      <c r="INO9" s="79"/>
      <c r="INP9" s="3"/>
      <c r="INS9" s="79"/>
      <c r="INT9" s="3"/>
      <c r="INU9" s="78"/>
      <c r="INV9" s="79"/>
      <c r="INW9" s="3"/>
      <c r="INZ9" s="79"/>
      <c r="IOA9" s="3"/>
      <c r="IOD9" s="79"/>
      <c r="IOE9" s="3"/>
      <c r="IOF9" s="78"/>
      <c r="IOG9" s="79"/>
      <c r="IOH9" s="3"/>
      <c r="IOK9" s="79"/>
      <c r="IOL9" s="3"/>
      <c r="IOO9" s="79"/>
      <c r="IOP9" s="3"/>
      <c r="IOQ9" s="78"/>
      <c r="IOR9" s="79"/>
      <c r="IOS9" s="3"/>
      <c r="IOV9" s="79"/>
      <c r="IOW9" s="3"/>
      <c r="IOZ9" s="79"/>
      <c r="IPA9" s="3"/>
      <c r="IPB9" s="78"/>
      <c r="IPC9" s="79"/>
      <c r="IPD9" s="3"/>
      <c r="IPG9" s="79"/>
      <c r="IPH9" s="3"/>
      <c r="IPK9" s="79"/>
      <c r="IPL9" s="3"/>
      <c r="IPM9" s="78"/>
      <c r="IPN9" s="79"/>
      <c r="IPO9" s="3"/>
      <c r="IPR9" s="79"/>
      <c r="IPS9" s="3"/>
      <c r="IPV9" s="79"/>
      <c r="IPW9" s="3"/>
      <c r="IPX9" s="78"/>
      <c r="IPY9" s="79"/>
      <c r="IPZ9" s="3"/>
      <c r="IQC9" s="79"/>
      <c r="IQD9" s="3"/>
      <c r="IQG9" s="79"/>
      <c r="IQH9" s="3"/>
      <c r="IQI9" s="78"/>
      <c r="IQJ9" s="79"/>
      <c r="IQK9" s="3"/>
      <c r="IQN9" s="79"/>
      <c r="IQO9" s="3"/>
      <c r="IQR9" s="79"/>
      <c r="IQS9" s="3"/>
      <c r="IQT9" s="78"/>
      <c r="IQU9" s="79"/>
      <c r="IQV9" s="3"/>
      <c r="IQY9" s="79"/>
      <c r="IQZ9" s="3"/>
      <c r="IRC9" s="79"/>
      <c r="IRD9" s="3"/>
      <c r="IRE9" s="78"/>
      <c r="IRF9" s="79"/>
      <c r="IRG9" s="3"/>
      <c r="IRJ9" s="79"/>
      <c r="IRK9" s="3"/>
      <c r="IRN9" s="79"/>
      <c r="IRO9" s="3"/>
      <c r="IRP9" s="78"/>
      <c r="IRQ9" s="79"/>
      <c r="IRR9" s="3"/>
      <c r="IRU9" s="79"/>
      <c r="IRV9" s="3"/>
      <c r="IRY9" s="79"/>
      <c r="IRZ9" s="3"/>
      <c r="ISA9" s="78"/>
      <c r="ISB9" s="79"/>
      <c r="ISC9" s="3"/>
      <c r="ISF9" s="79"/>
      <c r="ISG9" s="3"/>
      <c r="ISJ9" s="79"/>
      <c r="ISK9" s="3"/>
      <c r="ISL9" s="78"/>
      <c r="ISM9" s="79"/>
      <c r="ISN9" s="3"/>
      <c r="ISQ9" s="79"/>
      <c r="ISR9" s="3"/>
      <c r="ISU9" s="79"/>
      <c r="ISV9" s="3"/>
      <c r="ISW9" s="78"/>
      <c r="ISX9" s="79"/>
      <c r="ISY9" s="3"/>
      <c r="ITB9" s="79"/>
      <c r="ITC9" s="3"/>
      <c r="ITF9" s="79"/>
      <c r="ITG9" s="3"/>
      <c r="ITH9" s="78"/>
      <c r="ITI9" s="79"/>
      <c r="ITJ9" s="3"/>
      <c r="ITM9" s="79"/>
      <c r="ITN9" s="3"/>
      <c r="ITQ9" s="79"/>
      <c r="ITR9" s="3"/>
      <c r="ITS9" s="78"/>
      <c r="ITT9" s="79"/>
      <c r="ITU9" s="3"/>
      <c r="ITX9" s="79"/>
      <c r="ITY9" s="3"/>
      <c r="IUB9" s="79"/>
      <c r="IUC9" s="3"/>
      <c r="IUD9" s="78"/>
      <c r="IUE9" s="79"/>
      <c r="IUF9" s="3"/>
      <c r="IUI9" s="79"/>
      <c r="IUJ9" s="3"/>
      <c r="IUM9" s="79"/>
      <c r="IUN9" s="3"/>
      <c r="IUO9" s="78"/>
      <c r="IUP9" s="79"/>
      <c r="IUQ9" s="3"/>
      <c r="IUT9" s="79"/>
      <c r="IUU9" s="3"/>
      <c r="IUX9" s="79"/>
      <c r="IUY9" s="3"/>
      <c r="IUZ9" s="78"/>
      <c r="IVA9" s="79"/>
      <c r="IVB9" s="3"/>
      <c r="IVE9" s="79"/>
      <c r="IVF9" s="3"/>
      <c r="IVI9" s="79"/>
      <c r="IVJ9" s="3"/>
      <c r="IVK9" s="78"/>
      <c r="IVL9" s="79"/>
      <c r="IVM9" s="3"/>
      <c r="IVP9" s="79"/>
      <c r="IVQ9" s="3"/>
      <c r="IVT9" s="79"/>
      <c r="IVU9" s="3"/>
      <c r="IVV9" s="78"/>
      <c r="IVW9" s="79"/>
      <c r="IVX9" s="3"/>
      <c r="IWA9" s="79"/>
      <c r="IWB9" s="3"/>
      <c r="IWE9" s="79"/>
      <c r="IWF9" s="3"/>
      <c r="IWG9" s="78"/>
      <c r="IWH9" s="79"/>
      <c r="IWI9" s="3"/>
      <c r="IWL9" s="79"/>
      <c r="IWM9" s="3"/>
      <c r="IWP9" s="79"/>
      <c r="IWQ9" s="3"/>
      <c r="IWR9" s="78"/>
      <c r="IWS9" s="79"/>
      <c r="IWT9" s="3"/>
      <c r="IWW9" s="79"/>
      <c r="IWX9" s="3"/>
      <c r="IXA9" s="79"/>
      <c r="IXB9" s="3"/>
      <c r="IXC9" s="78"/>
      <c r="IXD9" s="79"/>
      <c r="IXE9" s="3"/>
      <c r="IXH9" s="79"/>
      <c r="IXI9" s="3"/>
      <c r="IXL9" s="79"/>
      <c r="IXM9" s="3"/>
      <c r="IXN9" s="78"/>
      <c r="IXO9" s="79"/>
      <c r="IXP9" s="3"/>
      <c r="IXS9" s="79"/>
      <c r="IXT9" s="3"/>
      <c r="IXW9" s="79"/>
      <c r="IXX9" s="3"/>
      <c r="IXY9" s="78"/>
      <c r="IXZ9" s="79"/>
      <c r="IYA9" s="3"/>
      <c r="IYD9" s="79"/>
      <c r="IYE9" s="3"/>
      <c r="IYH9" s="79"/>
      <c r="IYI9" s="3"/>
      <c r="IYJ9" s="78"/>
      <c r="IYK9" s="79"/>
      <c r="IYL9" s="3"/>
      <c r="IYO9" s="79"/>
      <c r="IYP9" s="3"/>
      <c r="IYS9" s="79"/>
      <c r="IYT9" s="3"/>
      <c r="IYU9" s="78"/>
      <c r="IYV9" s="79"/>
      <c r="IYW9" s="3"/>
      <c r="IYZ9" s="79"/>
      <c r="IZA9" s="3"/>
      <c r="IZD9" s="79"/>
      <c r="IZE9" s="3"/>
      <c r="IZF9" s="78"/>
      <c r="IZG9" s="79"/>
      <c r="IZH9" s="3"/>
      <c r="IZK9" s="79"/>
      <c r="IZL9" s="3"/>
      <c r="IZO9" s="79"/>
      <c r="IZP9" s="3"/>
      <c r="IZQ9" s="78"/>
      <c r="IZR9" s="79"/>
      <c r="IZS9" s="3"/>
      <c r="IZV9" s="79"/>
      <c r="IZW9" s="3"/>
      <c r="IZZ9" s="79"/>
      <c r="JAA9" s="3"/>
      <c r="JAB9" s="78"/>
      <c r="JAC9" s="79"/>
      <c r="JAD9" s="3"/>
      <c r="JAG9" s="79"/>
      <c r="JAH9" s="3"/>
      <c r="JAK9" s="79"/>
      <c r="JAL9" s="3"/>
      <c r="JAM9" s="78"/>
      <c r="JAN9" s="79"/>
      <c r="JAO9" s="3"/>
      <c r="JAR9" s="79"/>
      <c r="JAS9" s="3"/>
      <c r="JAV9" s="79"/>
      <c r="JAW9" s="3"/>
      <c r="JAX9" s="78"/>
      <c r="JAY9" s="79"/>
      <c r="JAZ9" s="3"/>
      <c r="JBC9" s="79"/>
      <c r="JBD9" s="3"/>
      <c r="JBG9" s="79"/>
      <c r="JBH9" s="3"/>
      <c r="JBI9" s="78"/>
      <c r="JBJ9" s="79"/>
      <c r="JBK9" s="3"/>
      <c r="JBN9" s="79"/>
      <c r="JBO9" s="3"/>
      <c r="JBR9" s="79"/>
      <c r="JBS9" s="3"/>
      <c r="JBT9" s="78"/>
      <c r="JBU9" s="79"/>
      <c r="JBV9" s="3"/>
      <c r="JBY9" s="79"/>
      <c r="JBZ9" s="3"/>
      <c r="JCC9" s="79"/>
      <c r="JCD9" s="3"/>
      <c r="JCE9" s="78"/>
      <c r="JCF9" s="79"/>
      <c r="JCG9" s="3"/>
      <c r="JCJ9" s="79"/>
      <c r="JCK9" s="3"/>
      <c r="JCN9" s="79"/>
      <c r="JCO9" s="3"/>
      <c r="JCP9" s="78"/>
      <c r="JCQ9" s="79"/>
      <c r="JCR9" s="3"/>
      <c r="JCU9" s="79"/>
      <c r="JCV9" s="3"/>
      <c r="JCY9" s="79"/>
      <c r="JCZ9" s="3"/>
      <c r="JDA9" s="78"/>
      <c r="JDB9" s="79"/>
      <c r="JDC9" s="3"/>
      <c r="JDF9" s="79"/>
      <c r="JDG9" s="3"/>
      <c r="JDJ9" s="79"/>
      <c r="JDK9" s="3"/>
      <c r="JDL9" s="78"/>
      <c r="JDM9" s="79"/>
      <c r="JDN9" s="3"/>
      <c r="JDQ9" s="79"/>
      <c r="JDR9" s="3"/>
      <c r="JDU9" s="79"/>
      <c r="JDV9" s="3"/>
      <c r="JDW9" s="78"/>
      <c r="JDX9" s="79"/>
      <c r="JDY9" s="3"/>
      <c r="JEB9" s="79"/>
      <c r="JEC9" s="3"/>
      <c r="JEF9" s="79"/>
      <c r="JEG9" s="3"/>
      <c r="JEH9" s="78"/>
      <c r="JEI9" s="79"/>
      <c r="JEJ9" s="3"/>
      <c r="JEM9" s="79"/>
      <c r="JEN9" s="3"/>
      <c r="JEQ9" s="79"/>
      <c r="JER9" s="3"/>
      <c r="JES9" s="78"/>
      <c r="JET9" s="79"/>
      <c r="JEU9" s="3"/>
      <c r="JEX9" s="79"/>
      <c r="JEY9" s="3"/>
      <c r="JFB9" s="79"/>
      <c r="JFC9" s="3"/>
      <c r="JFD9" s="78"/>
      <c r="JFE9" s="79"/>
      <c r="JFF9" s="3"/>
      <c r="JFI9" s="79"/>
      <c r="JFJ9" s="3"/>
      <c r="JFM9" s="79"/>
      <c r="JFN9" s="3"/>
      <c r="JFO9" s="78"/>
      <c r="JFP9" s="79"/>
      <c r="JFQ9" s="3"/>
      <c r="JFT9" s="79"/>
      <c r="JFU9" s="3"/>
      <c r="JFX9" s="79"/>
      <c r="JFY9" s="3"/>
      <c r="JFZ9" s="78"/>
      <c r="JGA9" s="79"/>
      <c r="JGB9" s="3"/>
      <c r="JGE9" s="79"/>
      <c r="JGF9" s="3"/>
      <c r="JGI9" s="79"/>
      <c r="JGJ9" s="3"/>
      <c r="JGK9" s="78"/>
      <c r="JGL9" s="79"/>
      <c r="JGM9" s="3"/>
      <c r="JGP9" s="79"/>
      <c r="JGQ9" s="3"/>
      <c r="JGT9" s="79"/>
      <c r="JGU9" s="3"/>
      <c r="JGV9" s="78"/>
      <c r="JGW9" s="79"/>
      <c r="JGX9" s="3"/>
      <c r="JHA9" s="79"/>
      <c r="JHB9" s="3"/>
      <c r="JHE9" s="79"/>
      <c r="JHF9" s="3"/>
      <c r="JHG9" s="78"/>
      <c r="JHH9" s="79"/>
      <c r="JHI9" s="3"/>
      <c r="JHL9" s="79"/>
      <c r="JHM9" s="3"/>
      <c r="JHP9" s="79"/>
      <c r="JHQ9" s="3"/>
      <c r="JHR9" s="78"/>
      <c r="JHS9" s="79"/>
      <c r="JHT9" s="3"/>
      <c r="JHW9" s="79"/>
      <c r="JHX9" s="3"/>
      <c r="JIA9" s="79"/>
      <c r="JIB9" s="3"/>
      <c r="JIC9" s="78"/>
      <c r="JID9" s="79"/>
      <c r="JIE9" s="3"/>
      <c r="JIH9" s="79"/>
      <c r="JII9" s="3"/>
      <c r="JIL9" s="79"/>
      <c r="JIM9" s="3"/>
      <c r="JIN9" s="78"/>
      <c r="JIO9" s="79"/>
      <c r="JIP9" s="3"/>
      <c r="JIS9" s="79"/>
      <c r="JIT9" s="3"/>
      <c r="JIW9" s="79"/>
      <c r="JIX9" s="3"/>
      <c r="JIY9" s="78"/>
      <c r="JIZ9" s="79"/>
      <c r="JJA9" s="3"/>
      <c r="JJD9" s="79"/>
      <c r="JJE9" s="3"/>
      <c r="JJH9" s="79"/>
      <c r="JJI9" s="3"/>
      <c r="JJJ9" s="78"/>
      <c r="JJK9" s="79"/>
      <c r="JJL9" s="3"/>
      <c r="JJO9" s="79"/>
      <c r="JJP9" s="3"/>
      <c r="JJS9" s="79"/>
      <c r="JJT9" s="3"/>
      <c r="JJU9" s="78"/>
      <c r="JJV9" s="79"/>
      <c r="JJW9" s="3"/>
      <c r="JJZ9" s="79"/>
      <c r="JKA9" s="3"/>
      <c r="JKD9" s="79"/>
      <c r="JKE9" s="3"/>
      <c r="JKF9" s="78"/>
      <c r="JKG9" s="79"/>
      <c r="JKH9" s="3"/>
      <c r="JKK9" s="79"/>
      <c r="JKL9" s="3"/>
      <c r="JKO9" s="79"/>
      <c r="JKP9" s="3"/>
      <c r="JKQ9" s="78"/>
      <c r="JKR9" s="79"/>
      <c r="JKS9" s="3"/>
      <c r="JKV9" s="79"/>
      <c r="JKW9" s="3"/>
      <c r="JKZ9" s="79"/>
      <c r="JLA9" s="3"/>
      <c r="JLB9" s="78"/>
      <c r="JLC9" s="79"/>
      <c r="JLD9" s="3"/>
      <c r="JLG9" s="79"/>
      <c r="JLH9" s="3"/>
      <c r="JLK9" s="79"/>
      <c r="JLL9" s="3"/>
      <c r="JLM9" s="78"/>
      <c r="JLN9" s="79"/>
      <c r="JLO9" s="3"/>
      <c r="JLR9" s="79"/>
      <c r="JLS9" s="3"/>
      <c r="JLV9" s="79"/>
      <c r="JLW9" s="3"/>
      <c r="JLX9" s="78"/>
      <c r="JLY9" s="79"/>
      <c r="JLZ9" s="3"/>
      <c r="JMC9" s="79"/>
      <c r="JMD9" s="3"/>
      <c r="JMG9" s="79"/>
      <c r="JMH9" s="3"/>
      <c r="JMI9" s="78"/>
      <c r="JMJ9" s="79"/>
      <c r="JMK9" s="3"/>
      <c r="JMN9" s="79"/>
      <c r="JMO9" s="3"/>
      <c r="JMR9" s="79"/>
      <c r="JMS9" s="3"/>
      <c r="JMT9" s="78"/>
      <c r="JMU9" s="79"/>
      <c r="JMV9" s="3"/>
      <c r="JMY9" s="79"/>
      <c r="JMZ9" s="3"/>
      <c r="JNC9" s="79"/>
      <c r="JND9" s="3"/>
      <c r="JNE9" s="78"/>
      <c r="JNF9" s="79"/>
      <c r="JNG9" s="3"/>
      <c r="JNJ9" s="79"/>
      <c r="JNK9" s="3"/>
      <c r="JNN9" s="79"/>
      <c r="JNO9" s="3"/>
      <c r="JNP9" s="78"/>
      <c r="JNQ9" s="79"/>
      <c r="JNR9" s="3"/>
      <c r="JNU9" s="79"/>
      <c r="JNV9" s="3"/>
      <c r="JNY9" s="79"/>
      <c r="JNZ9" s="3"/>
      <c r="JOA9" s="78"/>
      <c r="JOB9" s="79"/>
      <c r="JOC9" s="3"/>
      <c r="JOF9" s="79"/>
      <c r="JOG9" s="3"/>
      <c r="JOJ9" s="79"/>
      <c r="JOK9" s="3"/>
      <c r="JOL9" s="78"/>
      <c r="JOM9" s="79"/>
      <c r="JON9" s="3"/>
      <c r="JOQ9" s="79"/>
      <c r="JOR9" s="3"/>
      <c r="JOU9" s="79"/>
      <c r="JOV9" s="3"/>
      <c r="JOW9" s="78"/>
      <c r="JOX9" s="79"/>
      <c r="JOY9" s="3"/>
      <c r="JPB9" s="79"/>
      <c r="JPC9" s="3"/>
      <c r="JPF9" s="79"/>
      <c r="JPG9" s="3"/>
      <c r="JPH9" s="78"/>
      <c r="JPI9" s="79"/>
      <c r="JPJ9" s="3"/>
      <c r="JPM9" s="79"/>
      <c r="JPN9" s="3"/>
      <c r="JPQ9" s="79"/>
      <c r="JPR9" s="3"/>
      <c r="JPS9" s="78"/>
      <c r="JPT9" s="79"/>
      <c r="JPU9" s="3"/>
      <c r="JPX9" s="79"/>
      <c r="JPY9" s="3"/>
      <c r="JQB9" s="79"/>
      <c r="JQC9" s="3"/>
      <c r="JQD9" s="78"/>
      <c r="JQE9" s="79"/>
      <c r="JQF9" s="3"/>
      <c r="JQI9" s="79"/>
      <c r="JQJ9" s="3"/>
      <c r="JQM9" s="79"/>
      <c r="JQN9" s="3"/>
      <c r="JQO9" s="78"/>
      <c r="JQP9" s="79"/>
      <c r="JQQ9" s="3"/>
      <c r="JQT9" s="79"/>
      <c r="JQU9" s="3"/>
      <c r="JQX9" s="79"/>
      <c r="JQY9" s="3"/>
      <c r="JQZ9" s="78"/>
      <c r="JRA9" s="79"/>
      <c r="JRB9" s="3"/>
      <c r="JRE9" s="79"/>
      <c r="JRF9" s="3"/>
      <c r="JRI9" s="79"/>
      <c r="JRJ9" s="3"/>
      <c r="JRK9" s="78"/>
      <c r="JRL9" s="79"/>
      <c r="JRM9" s="3"/>
      <c r="JRP9" s="79"/>
      <c r="JRQ9" s="3"/>
      <c r="JRT9" s="79"/>
      <c r="JRU9" s="3"/>
      <c r="JRV9" s="78"/>
      <c r="JRW9" s="79"/>
      <c r="JRX9" s="3"/>
      <c r="JSA9" s="79"/>
      <c r="JSB9" s="3"/>
      <c r="JSE9" s="79"/>
      <c r="JSF9" s="3"/>
      <c r="JSG9" s="78"/>
      <c r="JSH9" s="79"/>
      <c r="JSI9" s="3"/>
      <c r="JSL9" s="79"/>
      <c r="JSM9" s="3"/>
      <c r="JSP9" s="79"/>
      <c r="JSQ9" s="3"/>
      <c r="JSR9" s="78"/>
      <c r="JSS9" s="79"/>
      <c r="JST9" s="3"/>
      <c r="JSW9" s="79"/>
      <c r="JSX9" s="3"/>
      <c r="JTA9" s="79"/>
      <c r="JTB9" s="3"/>
      <c r="JTC9" s="78"/>
      <c r="JTD9" s="79"/>
      <c r="JTE9" s="3"/>
      <c r="JTH9" s="79"/>
      <c r="JTI9" s="3"/>
      <c r="JTL9" s="79"/>
      <c r="JTM9" s="3"/>
      <c r="JTN9" s="78"/>
      <c r="JTO9" s="79"/>
      <c r="JTP9" s="3"/>
      <c r="JTS9" s="79"/>
      <c r="JTT9" s="3"/>
      <c r="JTW9" s="79"/>
      <c r="JTX9" s="3"/>
      <c r="JTY9" s="78"/>
      <c r="JTZ9" s="79"/>
      <c r="JUA9" s="3"/>
      <c r="JUD9" s="79"/>
      <c r="JUE9" s="3"/>
      <c r="JUH9" s="79"/>
      <c r="JUI9" s="3"/>
      <c r="JUJ9" s="78"/>
      <c r="JUK9" s="79"/>
      <c r="JUL9" s="3"/>
      <c r="JUO9" s="79"/>
      <c r="JUP9" s="3"/>
      <c r="JUS9" s="79"/>
      <c r="JUT9" s="3"/>
      <c r="JUU9" s="78"/>
      <c r="JUV9" s="79"/>
      <c r="JUW9" s="3"/>
      <c r="JUZ9" s="79"/>
      <c r="JVA9" s="3"/>
      <c r="JVD9" s="79"/>
      <c r="JVE9" s="3"/>
      <c r="JVF9" s="78"/>
      <c r="JVG9" s="79"/>
      <c r="JVH9" s="3"/>
      <c r="JVK9" s="79"/>
      <c r="JVL9" s="3"/>
      <c r="JVO9" s="79"/>
      <c r="JVP9" s="3"/>
      <c r="JVQ9" s="78"/>
      <c r="JVR9" s="79"/>
      <c r="JVS9" s="3"/>
      <c r="JVV9" s="79"/>
      <c r="JVW9" s="3"/>
      <c r="JVZ9" s="79"/>
      <c r="JWA9" s="3"/>
      <c r="JWB9" s="78"/>
      <c r="JWC9" s="79"/>
      <c r="JWD9" s="3"/>
      <c r="JWG9" s="79"/>
      <c r="JWH9" s="3"/>
      <c r="JWK9" s="79"/>
      <c r="JWL9" s="3"/>
      <c r="JWM9" s="78"/>
      <c r="JWN9" s="79"/>
      <c r="JWO9" s="3"/>
      <c r="JWR9" s="79"/>
      <c r="JWS9" s="3"/>
      <c r="JWV9" s="79"/>
      <c r="JWW9" s="3"/>
      <c r="JWX9" s="78"/>
      <c r="JWY9" s="79"/>
      <c r="JWZ9" s="3"/>
      <c r="JXC9" s="79"/>
      <c r="JXD9" s="3"/>
      <c r="JXG9" s="79"/>
      <c r="JXH9" s="3"/>
      <c r="JXI9" s="78"/>
      <c r="JXJ9" s="79"/>
      <c r="JXK9" s="3"/>
      <c r="JXN9" s="79"/>
      <c r="JXO9" s="3"/>
      <c r="JXR9" s="79"/>
      <c r="JXS9" s="3"/>
      <c r="JXT9" s="78"/>
      <c r="JXU9" s="79"/>
      <c r="JXV9" s="3"/>
      <c r="JXY9" s="79"/>
      <c r="JXZ9" s="3"/>
      <c r="JYC9" s="79"/>
      <c r="JYD9" s="3"/>
      <c r="JYE9" s="78"/>
      <c r="JYF9" s="79"/>
      <c r="JYG9" s="3"/>
      <c r="JYJ9" s="79"/>
      <c r="JYK9" s="3"/>
      <c r="JYN9" s="79"/>
      <c r="JYO9" s="3"/>
      <c r="JYP9" s="78"/>
      <c r="JYQ9" s="79"/>
      <c r="JYR9" s="3"/>
      <c r="JYU9" s="79"/>
      <c r="JYV9" s="3"/>
      <c r="JYY9" s="79"/>
      <c r="JYZ9" s="3"/>
      <c r="JZA9" s="78"/>
      <c r="JZB9" s="79"/>
      <c r="JZC9" s="3"/>
      <c r="JZF9" s="79"/>
      <c r="JZG9" s="3"/>
      <c r="JZJ9" s="79"/>
      <c r="JZK9" s="3"/>
      <c r="JZL9" s="78"/>
      <c r="JZM9" s="79"/>
      <c r="JZN9" s="3"/>
      <c r="JZQ9" s="79"/>
      <c r="JZR9" s="3"/>
      <c r="JZU9" s="79"/>
      <c r="JZV9" s="3"/>
      <c r="JZW9" s="78"/>
      <c r="JZX9" s="79"/>
      <c r="JZY9" s="3"/>
      <c r="KAB9" s="79"/>
      <c r="KAC9" s="3"/>
      <c r="KAF9" s="79"/>
      <c r="KAG9" s="3"/>
      <c r="KAH9" s="78"/>
      <c r="KAI9" s="79"/>
      <c r="KAJ9" s="3"/>
      <c r="KAM9" s="79"/>
      <c r="KAN9" s="3"/>
      <c r="KAQ9" s="79"/>
      <c r="KAR9" s="3"/>
      <c r="KAS9" s="78"/>
      <c r="KAT9" s="79"/>
      <c r="KAU9" s="3"/>
      <c r="KAX9" s="79"/>
      <c r="KAY9" s="3"/>
      <c r="KBB9" s="79"/>
      <c r="KBC9" s="3"/>
      <c r="KBD9" s="78"/>
      <c r="KBE9" s="79"/>
      <c r="KBF9" s="3"/>
      <c r="KBI9" s="79"/>
      <c r="KBJ9" s="3"/>
      <c r="KBM9" s="79"/>
      <c r="KBN9" s="3"/>
      <c r="KBO9" s="78"/>
      <c r="KBP9" s="79"/>
      <c r="KBQ9" s="3"/>
      <c r="KBT9" s="79"/>
      <c r="KBU9" s="3"/>
      <c r="KBX9" s="79"/>
      <c r="KBY9" s="3"/>
      <c r="KBZ9" s="78"/>
      <c r="KCA9" s="79"/>
      <c r="KCB9" s="3"/>
      <c r="KCE9" s="79"/>
      <c r="KCF9" s="3"/>
      <c r="KCI9" s="79"/>
      <c r="KCJ9" s="3"/>
      <c r="KCK9" s="78"/>
      <c r="KCL9" s="79"/>
      <c r="KCM9" s="3"/>
      <c r="KCP9" s="79"/>
      <c r="KCQ9" s="3"/>
      <c r="KCT9" s="79"/>
      <c r="KCU9" s="3"/>
      <c r="KCV9" s="78"/>
      <c r="KCW9" s="79"/>
      <c r="KCX9" s="3"/>
      <c r="KDA9" s="79"/>
      <c r="KDB9" s="3"/>
      <c r="KDE9" s="79"/>
      <c r="KDF9" s="3"/>
      <c r="KDG9" s="78"/>
      <c r="KDH9" s="79"/>
      <c r="KDI9" s="3"/>
      <c r="KDL9" s="79"/>
      <c r="KDM9" s="3"/>
      <c r="KDP9" s="79"/>
      <c r="KDQ9" s="3"/>
      <c r="KDR9" s="78"/>
      <c r="KDS9" s="79"/>
      <c r="KDT9" s="3"/>
      <c r="KDW9" s="79"/>
      <c r="KDX9" s="3"/>
      <c r="KEA9" s="79"/>
      <c r="KEB9" s="3"/>
      <c r="KEC9" s="78"/>
      <c r="KED9" s="79"/>
      <c r="KEE9" s="3"/>
      <c r="KEH9" s="79"/>
      <c r="KEI9" s="3"/>
      <c r="KEL9" s="79"/>
      <c r="KEM9" s="3"/>
      <c r="KEN9" s="78"/>
      <c r="KEO9" s="79"/>
      <c r="KEP9" s="3"/>
      <c r="KES9" s="79"/>
      <c r="KET9" s="3"/>
      <c r="KEW9" s="79"/>
      <c r="KEX9" s="3"/>
      <c r="KEY9" s="78"/>
      <c r="KEZ9" s="79"/>
      <c r="KFA9" s="3"/>
      <c r="KFD9" s="79"/>
      <c r="KFE9" s="3"/>
      <c r="KFH9" s="79"/>
      <c r="KFI9" s="3"/>
      <c r="KFJ9" s="78"/>
      <c r="KFK9" s="79"/>
      <c r="KFL9" s="3"/>
      <c r="KFO9" s="79"/>
      <c r="KFP9" s="3"/>
      <c r="KFS9" s="79"/>
      <c r="KFT9" s="3"/>
      <c r="KFU9" s="78"/>
      <c r="KFV9" s="79"/>
      <c r="KFW9" s="3"/>
      <c r="KFZ9" s="79"/>
      <c r="KGA9" s="3"/>
      <c r="KGD9" s="79"/>
      <c r="KGE9" s="3"/>
      <c r="KGF9" s="78"/>
      <c r="KGG9" s="79"/>
      <c r="KGH9" s="3"/>
      <c r="KGK9" s="79"/>
      <c r="KGL9" s="3"/>
      <c r="KGO9" s="79"/>
      <c r="KGP9" s="3"/>
      <c r="KGQ9" s="78"/>
      <c r="KGR9" s="79"/>
      <c r="KGS9" s="3"/>
      <c r="KGV9" s="79"/>
      <c r="KGW9" s="3"/>
      <c r="KGZ9" s="79"/>
      <c r="KHA9" s="3"/>
      <c r="KHB9" s="78"/>
      <c r="KHC9" s="79"/>
      <c r="KHD9" s="3"/>
      <c r="KHG9" s="79"/>
      <c r="KHH9" s="3"/>
      <c r="KHK9" s="79"/>
      <c r="KHL9" s="3"/>
      <c r="KHM9" s="78"/>
      <c r="KHN9" s="79"/>
      <c r="KHO9" s="3"/>
      <c r="KHR9" s="79"/>
      <c r="KHS9" s="3"/>
      <c r="KHV9" s="79"/>
      <c r="KHW9" s="3"/>
      <c r="KHX9" s="78"/>
      <c r="KHY9" s="79"/>
      <c r="KHZ9" s="3"/>
      <c r="KIC9" s="79"/>
      <c r="KID9" s="3"/>
      <c r="KIG9" s="79"/>
      <c r="KIH9" s="3"/>
      <c r="KII9" s="78"/>
      <c r="KIJ9" s="79"/>
      <c r="KIK9" s="3"/>
      <c r="KIN9" s="79"/>
      <c r="KIO9" s="3"/>
      <c r="KIR9" s="79"/>
      <c r="KIS9" s="3"/>
      <c r="KIT9" s="78"/>
      <c r="KIU9" s="79"/>
      <c r="KIV9" s="3"/>
      <c r="KIY9" s="79"/>
      <c r="KIZ9" s="3"/>
      <c r="KJC9" s="79"/>
      <c r="KJD9" s="3"/>
      <c r="KJE9" s="78"/>
      <c r="KJF9" s="79"/>
      <c r="KJG9" s="3"/>
      <c r="KJJ9" s="79"/>
      <c r="KJK9" s="3"/>
      <c r="KJN9" s="79"/>
      <c r="KJO9" s="3"/>
      <c r="KJP9" s="78"/>
      <c r="KJQ9" s="79"/>
      <c r="KJR9" s="3"/>
      <c r="KJU9" s="79"/>
      <c r="KJV9" s="3"/>
      <c r="KJY9" s="79"/>
      <c r="KJZ9" s="3"/>
      <c r="KKA9" s="78"/>
      <c r="KKB9" s="79"/>
      <c r="KKC9" s="3"/>
      <c r="KKF9" s="79"/>
      <c r="KKG9" s="3"/>
      <c r="KKJ9" s="79"/>
      <c r="KKK9" s="3"/>
      <c r="KKL9" s="78"/>
      <c r="KKM9" s="79"/>
      <c r="KKN9" s="3"/>
      <c r="KKQ9" s="79"/>
      <c r="KKR9" s="3"/>
      <c r="KKU9" s="79"/>
      <c r="KKV9" s="3"/>
      <c r="KKW9" s="78"/>
      <c r="KKX9" s="79"/>
      <c r="KKY9" s="3"/>
      <c r="KLB9" s="79"/>
      <c r="KLC9" s="3"/>
      <c r="KLF9" s="79"/>
      <c r="KLG9" s="3"/>
      <c r="KLH9" s="78"/>
      <c r="KLI9" s="79"/>
      <c r="KLJ9" s="3"/>
      <c r="KLM9" s="79"/>
      <c r="KLN9" s="3"/>
      <c r="KLQ9" s="79"/>
      <c r="KLR9" s="3"/>
      <c r="KLS9" s="78"/>
      <c r="KLT9" s="79"/>
      <c r="KLU9" s="3"/>
      <c r="KLX9" s="79"/>
      <c r="KLY9" s="3"/>
      <c r="KMB9" s="79"/>
      <c r="KMC9" s="3"/>
      <c r="KMD9" s="78"/>
      <c r="KME9" s="79"/>
      <c r="KMF9" s="3"/>
      <c r="KMI9" s="79"/>
      <c r="KMJ9" s="3"/>
      <c r="KMM9" s="79"/>
      <c r="KMN9" s="3"/>
      <c r="KMO9" s="78"/>
      <c r="KMP9" s="79"/>
      <c r="KMQ9" s="3"/>
      <c r="KMT9" s="79"/>
      <c r="KMU9" s="3"/>
      <c r="KMX9" s="79"/>
      <c r="KMY9" s="3"/>
      <c r="KMZ9" s="78"/>
      <c r="KNA9" s="79"/>
      <c r="KNB9" s="3"/>
      <c r="KNE9" s="79"/>
      <c r="KNF9" s="3"/>
      <c r="KNI9" s="79"/>
      <c r="KNJ9" s="3"/>
      <c r="KNK9" s="78"/>
      <c r="KNL9" s="79"/>
      <c r="KNM9" s="3"/>
      <c r="KNP9" s="79"/>
      <c r="KNQ9" s="3"/>
      <c r="KNT9" s="79"/>
      <c r="KNU9" s="3"/>
      <c r="KNV9" s="78"/>
      <c r="KNW9" s="79"/>
      <c r="KNX9" s="3"/>
      <c r="KOA9" s="79"/>
      <c r="KOB9" s="3"/>
      <c r="KOE9" s="79"/>
      <c r="KOF9" s="3"/>
      <c r="KOG9" s="78"/>
      <c r="KOH9" s="79"/>
      <c r="KOI9" s="3"/>
      <c r="KOL9" s="79"/>
      <c r="KOM9" s="3"/>
      <c r="KOP9" s="79"/>
      <c r="KOQ9" s="3"/>
      <c r="KOR9" s="78"/>
      <c r="KOS9" s="79"/>
      <c r="KOT9" s="3"/>
      <c r="KOW9" s="79"/>
      <c r="KOX9" s="3"/>
      <c r="KPA9" s="79"/>
      <c r="KPB9" s="3"/>
      <c r="KPC9" s="78"/>
      <c r="KPD9" s="79"/>
      <c r="KPE9" s="3"/>
      <c r="KPH9" s="79"/>
      <c r="KPI9" s="3"/>
      <c r="KPL9" s="79"/>
      <c r="KPM9" s="3"/>
      <c r="KPN9" s="78"/>
      <c r="KPO9" s="79"/>
      <c r="KPP9" s="3"/>
      <c r="KPS9" s="79"/>
      <c r="KPT9" s="3"/>
      <c r="KPW9" s="79"/>
      <c r="KPX9" s="3"/>
      <c r="KPY9" s="78"/>
      <c r="KPZ9" s="79"/>
      <c r="KQA9" s="3"/>
      <c r="KQD9" s="79"/>
      <c r="KQE9" s="3"/>
      <c r="KQH9" s="79"/>
      <c r="KQI9" s="3"/>
      <c r="KQJ9" s="78"/>
      <c r="KQK9" s="79"/>
      <c r="KQL9" s="3"/>
      <c r="KQO9" s="79"/>
      <c r="KQP9" s="3"/>
      <c r="KQS9" s="79"/>
      <c r="KQT9" s="3"/>
      <c r="KQU9" s="78"/>
      <c r="KQV9" s="79"/>
      <c r="KQW9" s="3"/>
      <c r="KQZ9" s="79"/>
      <c r="KRA9" s="3"/>
      <c r="KRD9" s="79"/>
      <c r="KRE9" s="3"/>
      <c r="KRF9" s="78"/>
      <c r="KRG9" s="79"/>
      <c r="KRH9" s="3"/>
      <c r="KRK9" s="79"/>
      <c r="KRL9" s="3"/>
      <c r="KRO9" s="79"/>
      <c r="KRP9" s="3"/>
      <c r="KRQ9" s="78"/>
      <c r="KRR9" s="79"/>
      <c r="KRS9" s="3"/>
      <c r="KRV9" s="79"/>
      <c r="KRW9" s="3"/>
      <c r="KRZ9" s="79"/>
      <c r="KSA9" s="3"/>
      <c r="KSB9" s="78"/>
      <c r="KSC9" s="79"/>
      <c r="KSD9" s="3"/>
      <c r="KSG9" s="79"/>
      <c r="KSH9" s="3"/>
      <c r="KSK9" s="79"/>
      <c r="KSL9" s="3"/>
      <c r="KSM9" s="78"/>
      <c r="KSN9" s="79"/>
      <c r="KSO9" s="3"/>
      <c r="KSR9" s="79"/>
      <c r="KSS9" s="3"/>
      <c r="KSV9" s="79"/>
      <c r="KSW9" s="3"/>
      <c r="KSX9" s="78"/>
      <c r="KSY9" s="79"/>
      <c r="KSZ9" s="3"/>
      <c r="KTC9" s="79"/>
      <c r="KTD9" s="3"/>
      <c r="KTG9" s="79"/>
      <c r="KTH9" s="3"/>
      <c r="KTI9" s="78"/>
      <c r="KTJ9" s="79"/>
      <c r="KTK9" s="3"/>
      <c r="KTN9" s="79"/>
      <c r="KTO9" s="3"/>
      <c r="KTR9" s="79"/>
      <c r="KTS9" s="3"/>
      <c r="KTT9" s="78"/>
      <c r="KTU9" s="79"/>
      <c r="KTV9" s="3"/>
      <c r="KTY9" s="79"/>
      <c r="KTZ9" s="3"/>
      <c r="KUC9" s="79"/>
      <c r="KUD9" s="3"/>
      <c r="KUE9" s="78"/>
      <c r="KUF9" s="79"/>
      <c r="KUG9" s="3"/>
      <c r="KUJ9" s="79"/>
      <c r="KUK9" s="3"/>
      <c r="KUN9" s="79"/>
      <c r="KUO9" s="3"/>
      <c r="KUP9" s="78"/>
      <c r="KUQ9" s="79"/>
      <c r="KUR9" s="3"/>
      <c r="KUU9" s="79"/>
      <c r="KUV9" s="3"/>
      <c r="KUY9" s="79"/>
      <c r="KUZ9" s="3"/>
      <c r="KVA9" s="78"/>
      <c r="KVB9" s="79"/>
      <c r="KVC9" s="3"/>
      <c r="KVF9" s="79"/>
      <c r="KVG9" s="3"/>
      <c r="KVJ9" s="79"/>
      <c r="KVK9" s="3"/>
      <c r="KVL9" s="78"/>
      <c r="KVM9" s="79"/>
      <c r="KVN9" s="3"/>
      <c r="KVQ9" s="79"/>
      <c r="KVR9" s="3"/>
      <c r="KVU9" s="79"/>
      <c r="KVV9" s="3"/>
      <c r="KVW9" s="78"/>
      <c r="KVX9" s="79"/>
      <c r="KVY9" s="3"/>
      <c r="KWB9" s="79"/>
      <c r="KWC9" s="3"/>
      <c r="KWF9" s="79"/>
      <c r="KWG9" s="3"/>
      <c r="KWH9" s="78"/>
      <c r="KWI9" s="79"/>
      <c r="KWJ9" s="3"/>
      <c r="KWM9" s="79"/>
      <c r="KWN9" s="3"/>
      <c r="KWQ9" s="79"/>
      <c r="KWR9" s="3"/>
      <c r="KWS9" s="78"/>
      <c r="KWT9" s="79"/>
      <c r="KWU9" s="3"/>
      <c r="KWX9" s="79"/>
      <c r="KWY9" s="3"/>
      <c r="KXB9" s="79"/>
      <c r="KXC9" s="3"/>
      <c r="KXD9" s="78"/>
      <c r="KXE9" s="79"/>
      <c r="KXF9" s="3"/>
      <c r="KXI9" s="79"/>
      <c r="KXJ9" s="3"/>
      <c r="KXM9" s="79"/>
      <c r="KXN9" s="3"/>
      <c r="KXO9" s="78"/>
      <c r="KXP9" s="79"/>
      <c r="KXQ9" s="3"/>
      <c r="KXT9" s="79"/>
      <c r="KXU9" s="3"/>
      <c r="KXX9" s="79"/>
      <c r="KXY9" s="3"/>
      <c r="KXZ9" s="78"/>
      <c r="KYA9" s="79"/>
      <c r="KYB9" s="3"/>
      <c r="KYE9" s="79"/>
      <c r="KYF9" s="3"/>
      <c r="KYI9" s="79"/>
      <c r="KYJ9" s="3"/>
      <c r="KYK9" s="78"/>
      <c r="KYL9" s="79"/>
      <c r="KYM9" s="3"/>
      <c r="KYP9" s="79"/>
      <c r="KYQ9" s="3"/>
      <c r="KYT9" s="79"/>
      <c r="KYU9" s="3"/>
      <c r="KYV9" s="78"/>
      <c r="KYW9" s="79"/>
      <c r="KYX9" s="3"/>
      <c r="KZA9" s="79"/>
      <c r="KZB9" s="3"/>
      <c r="KZE9" s="79"/>
      <c r="KZF9" s="3"/>
      <c r="KZG9" s="78"/>
      <c r="KZH9" s="79"/>
      <c r="KZI9" s="3"/>
      <c r="KZL9" s="79"/>
      <c r="KZM9" s="3"/>
      <c r="KZP9" s="79"/>
      <c r="KZQ9" s="3"/>
      <c r="KZR9" s="78"/>
      <c r="KZS9" s="79"/>
      <c r="KZT9" s="3"/>
      <c r="KZW9" s="79"/>
      <c r="KZX9" s="3"/>
      <c r="LAA9" s="79"/>
      <c r="LAB9" s="3"/>
      <c r="LAC9" s="78"/>
      <c r="LAD9" s="79"/>
      <c r="LAE9" s="3"/>
      <c r="LAH9" s="79"/>
      <c r="LAI9" s="3"/>
      <c r="LAL9" s="79"/>
      <c r="LAM9" s="3"/>
      <c r="LAN9" s="78"/>
      <c r="LAO9" s="79"/>
      <c r="LAP9" s="3"/>
      <c r="LAS9" s="79"/>
      <c r="LAT9" s="3"/>
      <c r="LAW9" s="79"/>
      <c r="LAX9" s="3"/>
      <c r="LAY9" s="78"/>
      <c r="LAZ9" s="79"/>
      <c r="LBA9" s="3"/>
      <c r="LBD9" s="79"/>
      <c r="LBE9" s="3"/>
      <c r="LBH9" s="79"/>
      <c r="LBI9" s="3"/>
      <c r="LBJ9" s="78"/>
      <c r="LBK9" s="79"/>
      <c r="LBL9" s="3"/>
      <c r="LBO9" s="79"/>
      <c r="LBP9" s="3"/>
      <c r="LBS9" s="79"/>
      <c r="LBT9" s="3"/>
      <c r="LBU9" s="78"/>
      <c r="LBV9" s="79"/>
      <c r="LBW9" s="3"/>
      <c r="LBZ9" s="79"/>
      <c r="LCA9" s="3"/>
      <c r="LCD9" s="79"/>
      <c r="LCE9" s="3"/>
      <c r="LCF9" s="78"/>
      <c r="LCG9" s="79"/>
      <c r="LCH9" s="3"/>
      <c r="LCK9" s="79"/>
      <c r="LCL9" s="3"/>
      <c r="LCO9" s="79"/>
      <c r="LCP9" s="3"/>
      <c r="LCQ9" s="78"/>
      <c r="LCR9" s="79"/>
      <c r="LCS9" s="3"/>
      <c r="LCV9" s="79"/>
      <c r="LCW9" s="3"/>
      <c r="LCZ9" s="79"/>
      <c r="LDA9" s="3"/>
      <c r="LDB9" s="78"/>
      <c r="LDC9" s="79"/>
      <c r="LDD9" s="3"/>
      <c r="LDG9" s="79"/>
      <c r="LDH9" s="3"/>
      <c r="LDK9" s="79"/>
      <c r="LDL9" s="3"/>
      <c r="LDM9" s="78"/>
      <c r="LDN9" s="79"/>
      <c r="LDO9" s="3"/>
      <c r="LDR9" s="79"/>
      <c r="LDS9" s="3"/>
      <c r="LDV9" s="79"/>
      <c r="LDW9" s="3"/>
      <c r="LDX9" s="78"/>
      <c r="LDY9" s="79"/>
      <c r="LDZ9" s="3"/>
      <c r="LEC9" s="79"/>
      <c r="LED9" s="3"/>
      <c r="LEG9" s="79"/>
      <c r="LEH9" s="3"/>
      <c r="LEI9" s="78"/>
      <c r="LEJ9" s="79"/>
      <c r="LEK9" s="3"/>
      <c r="LEN9" s="79"/>
      <c r="LEO9" s="3"/>
      <c r="LER9" s="79"/>
      <c r="LES9" s="3"/>
      <c r="LET9" s="78"/>
      <c r="LEU9" s="79"/>
      <c r="LEV9" s="3"/>
      <c r="LEY9" s="79"/>
      <c r="LEZ9" s="3"/>
      <c r="LFC9" s="79"/>
      <c r="LFD9" s="3"/>
      <c r="LFE9" s="78"/>
      <c r="LFF9" s="79"/>
      <c r="LFG9" s="3"/>
      <c r="LFJ9" s="79"/>
      <c r="LFK9" s="3"/>
      <c r="LFN9" s="79"/>
      <c r="LFO9" s="3"/>
      <c r="LFP9" s="78"/>
      <c r="LFQ9" s="79"/>
      <c r="LFR9" s="3"/>
      <c r="LFU9" s="79"/>
      <c r="LFV9" s="3"/>
      <c r="LFY9" s="79"/>
      <c r="LFZ9" s="3"/>
      <c r="LGA9" s="78"/>
      <c r="LGB9" s="79"/>
      <c r="LGC9" s="3"/>
      <c r="LGF9" s="79"/>
      <c r="LGG9" s="3"/>
      <c r="LGJ9" s="79"/>
      <c r="LGK9" s="3"/>
      <c r="LGL9" s="78"/>
      <c r="LGM9" s="79"/>
      <c r="LGN9" s="3"/>
      <c r="LGQ9" s="79"/>
      <c r="LGR9" s="3"/>
      <c r="LGU9" s="79"/>
      <c r="LGV9" s="3"/>
      <c r="LGW9" s="78"/>
      <c r="LGX9" s="79"/>
      <c r="LGY9" s="3"/>
      <c r="LHB9" s="79"/>
      <c r="LHC9" s="3"/>
      <c r="LHF9" s="79"/>
      <c r="LHG9" s="3"/>
      <c r="LHH9" s="78"/>
      <c r="LHI9" s="79"/>
      <c r="LHJ9" s="3"/>
      <c r="LHM9" s="79"/>
      <c r="LHN9" s="3"/>
      <c r="LHQ9" s="79"/>
      <c r="LHR9" s="3"/>
      <c r="LHS9" s="78"/>
      <c r="LHT9" s="79"/>
      <c r="LHU9" s="3"/>
      <c r="LHX9" s="79"/>
      <c r="LHY9" s="3"/>
      <c r="LIB9" s="79"/>
      <c r="LIC9" s="3"/>
      <c r="LID9" s="78"/>
      <c r="LIE9" s="79"/>
      <c r="LIF9" s="3"/>
      <c r="LII9" s="79"/>
      <c r="LIJ9" s="3"/>
      <c r="LIM9" s="79"/>
      <c r="LIN9" s="3"/>
      <c r="LIO9" s="78"/>
      <c r="LIP9" s="79"/>
      <c r="LIQ9" s="3"/>
      <c r="LIT9" s="79"/>
      <c r="LIU9" s="3"/>
      <c r="LIX9" s="79"/>
      <c r="LIY9" s="3"/>
      <c r="LIZ9" s="78"/>
      <c r="LJA9" s="79"/>
      <c r="LJB9" s="3"/>
      <c r="LJE9" s="79"/>
      <c r="LJF9" s="3"/>
      <c r="LJI9" s="79"/>
      <c r="LJJ9" s="3"/>
      <c r="LJK9" s="78"/>
      <c r="LJL9" s="79"/>
      <c r="LJM9" s="3"/>
      <c r="LJP9" s="79"/>
      <c r="LJQ9" s="3"/>
      <c r="LJT9" s="79"/>
      <c r="LJU9" s="3"/>
      <c r="LJV9" s="78"/>
      <c r="LJW9" s="79"/>
      <c r="LJX9" s="3"/>
      <c r="LKA9" s="79"/>
      <c r="LKB9" s="3"/>
      <c r="LKE9" s="79"/>
      <c r="LKF9" s="3"/>
      <c r="LKG9" s="78"/>
      <c r="LKH9" s="79"/>
      <c r="LKI9" s="3"/>
      <c r="LKL9" s="79"/>
      <c r="LKM9" s="3"/>
      <c r="LKP9" s="79"/>
      <c r="LKQ9" s="3"/>
      <c r="LKR9" s="78"/>
      <c r="LKS9" s="79"/>
      <c r="LKT9" s="3"/>
      <c r="LKW9" s="79"/>
      <c r="LKX9" s="3"/>
      <c r="LLA9" s="79"/>
      <c r="LLB9" s="3"/>
      <c r="LLC9" s="78"/>
      <c r="LLD9" s="79"/>
      <c r="LLE9" s="3"/>
      <c r="LLH9" s="79"/>
      <c r="LLI9" s="3"/>
      <c r="LLL9" s="79"/>
      <c r="LLM9" s="3"/>
      <c r="LLN9" s="78"/>
      <c r="LLO9" s="79"/>
      <c r="LLP9" s="3"/>
      <c r="LLS9" s="79"/>
      <c r="LLT9" s="3"/>
      <c r="LLW9" s="79"/>
      <c r="LLX9" s="3"/>
      <c r="LLY9" s="78"/>
      <c r="LLZ9" s="79"/>
      <c r="LMA9" s="3"/>
      <c r="LMD9" s="79"/>
      <c r="LME9" s="3"/>
      <c r="LMH9" s="79"/>
      <c r="LMI9" s="3"/>
      <c r="LMJ9" s="78"/>
      <c r="LMK9" s="79"/>
      <c r="LML9" s="3"/>
      <c r="LMO9" s="79"/>
      <c r="LMP9" s="3"/>
      <c r="LMS9" s="79"/>
      <c r="LMT9" s="3"/>
      <c r="LMU9" s="78"/>
      <c r="LMV9" s="79"/>
      <c r="LMW9" s="3"/>
      <c r="LMZ9" s="79"/>
      <c r="LNA9" s="3"/>
      <c r="LND9" s="79"/>
      <c r="LNE9" s="3"/>
      <c r="LNF9" s="78"/>
      <c r="LNG9" s="79"/>
      <c r="LNH9" s="3"/>
      <c r="LNK9" s="79"/>
      <c r="LNL9" s="3"/>
      <c r="LNO9" s="79"/>
      <c r="LNP9" s="3"/>
      <c r="LNQ9" s="78"/>
      <c r="LNR9" s="79"/>
      <c r="LNS9" s="3"/>
      <c r="LNV9" s="79"/>
      <c r="LNW9" s="3"/>
      <c r="LNZ9" s="79"/>
      <c r="LOA9" s="3"/>
      <c r="LOB9" s="78"/>
      <c r="LOC9" s="79"/>
      <c r="LOD9" s="3"/>
      <c r="LOG9" s="79"/>
      <c r="LOH9" s="3"/>
      <c r="LOK9" s="79"/>
      <c r="LOL9" s="3"/>
      <c r="LOM9" s="78"/>
      <c r="LON9" s="79"/>
      <c r="LOO9" s="3"/>
      <c r="LOR9" s="79"/>
      <c r="LOS9" s="3"/>
      <c r="LOV9" s="79"/>
      <c r="LOW9" s="3"/>
      <c r="LOX9" s="78"/>
      <c r="LOY9" s="79"/>
      <c r="LOZ9" s="3"/>
      <c r="LPC9" s="79"/>
      <c r="LPD9" s="3"/>
      <c r="LPG9" s="79"/>
      <c r="LPH9" s="3"/>
      <c r="LPI9" s="78"/>
      <c r="LPJ9" s="79"/>
      <c r="LPK9" s="3"/>
      <c r="LPN9" s="79"/>
      <c r="LPO9" s="3"/>
      <c r="LPR9" s="79"/>
      <c r="LPS9" s="3"/>
      <c r="LPT9" s="78"/>
      <c r="LPU9" s="79"/>
      <c r="LPV9" s="3"/>
      <c r="LPY9" s="79"/>
      <c r="LPZ9" s="3"/>
      <c r="LQC9" s="79"/>
      <c r="LQD9" s="3"/>
      <c r="LQE9" s="78"/>
      <c r="LQF9" s="79"/>
      <c r="LQG9" s="3"/>
      <c r="LQJ9" s="79"/>
      <c r="LQK9" s="3"/>
      <c r="LQN9" s="79"/>
      <c r="LQO9" s="3"/>
      <c r="LQP9" s="78"/>
      <c r="LQQ9" s="79"/>
      <c r="LQR9" s="3"/>
      <c r="LQU9" s="79"/>
      <c r="LQV9" s="3"/>
      <c r="LQY9" s="79"/>
      <c r="LQZ9" s="3"/>
      <c r="LRA9" s="78"/>
      <c r="LRB9" s="79"/>
      <c r="LRC9" s="3"/>
      <c r="LRF9" s="79"/>
      <c r="LRG9" s="3"/>
      <c r="LRJ9" s="79"/>
      <c r="LRK9" s="3"/>
      <c r="LRL9" s="78"/>
      <c r="LRM9" s="79"/>
      <c r="LRN9" s="3"/>
      <c r="LRQ9" s="79"/>
      <c r="LRR9" s="3"/>
      <c r="LRU9" s="79"/>
      <c r="LRV9" s="3"/>
      <c r="LRW9" s="78"/>
      <c r="LRX9" s="79"/>
      <c r="LRY9" s="3"/>
      <c r="LSB9" s="79"/>
      <c r="LSC9" s="3"/>
      <c r="LSF9" s="79"/>
      <c r="LSG9" s="3"/>
      <c r="LSH9" s="78"/>
      <c r="LSI9" s="79"/>
      <c r="LSJ9" s="3"/>
      <c r="LSM9" s="79"/>
      <c r="LSN9" s="3"/>
      <c r="LSQ9" s="79"/>
      <c r="LSR9" s="3"/>
      <c r="LSS9" s="78"/>
      <c r="LST9" s="79"/>
      <c r="LSU9" s="3"/>
      <c r="LSX9" s="79"/>
      <c r="LSY9" s="3"/>
      <c r="LTB9" s="79"/>
      <c r="LTC9" s="3"/>
      <c r="LTD9" s="78"/>
      <c r="LTE9" s="79"/>
      <c r="LTF9" s="3"/>
      <c r="LTI9" s="79"/>
      <c r="LTJ9" s="3"/>
      <c r="LTM9" s="79"/>
      <c r="LTN9" s="3"/>
      <c r="LTO9" s="78"/>
      <c r="LTP9" s="79"/>
      <c r="LTQ9" s="3"/>
      <c r="LTT9" s="79"/>
      <c r="LTU9" s="3"/>
      <c r="LTX9" s="79"/>
      <c r="LTY9" s="3"/>
      <c r="LTZ9" s="78"/>
      <c r="LUA9" s="79"/>
      <c r="LUB9" s="3"/>
      <c r="LUE9" s="79"/>
      <c r="LUF9" s="3"/>
      <c r="LUI9" s="79"/>
      <c r="LUJ9" s="3"/>
      <c r="LUK9" s="78"/>
      <c r="LUL9" s="79"/>
      <c r="LUM9" s="3"/>
      <c r="LUP9" s="79"/>
      <c r="LUQ9" s="3"/>
      <c r="LUT9" s="79"/>
      <c r="LUU9" s="3"/>
      <c r="LUV9" s="78"/>
      <c r="LUW9" s="79"/>
      <c r="LUX9" s="3"/>
      <c r="LVA9" s="79"/>
      <c r="LVB9" s="3"/>
      <c r="LVE9" s="79"/>
      <c r="LVF9" s="3"/>
      <c r="LVG9" s="78"/>
      <c r="LVH9" s="79"/>
      <c r="LVI9" s="3"/>
      <c r="LVL9" s="79"/>
      <c r="LVM9" s="3"/>
      <c r="LVP9" s="79"/>
      <c r="LVQ9" s="3"/>
      <c r="LVR9" s="78"/>
      <c r="LVS9" s="79"/>
      <c r="LVT9" s="3"/>
      <c r="LVW9" s="79"/>
      <c r="LVX9" s="3"/>
      <c r="LWA9" s="79"/>
      <c r="LWB9" s="3"/>
      <c r="LWC9" s="78"/>
      <c r="LWD9" s="79"/>
      <c r="LWE9" s="3"/>
      <c r="LWH9" s="79"/>
      <c r="LWI9" s="3"/>
      <c r="LWL9" s="79"/>
      <c r="LWM9" s="3"/>
      <c r="LWN9" s="78"/>
      <c r="LWO9" s="79"/>
      <c r="LWP9" s="3"/>
      <c r="LWS9" s="79"/>
      <c r="LWT9" s="3"/>
      <c r="LWW9" s="79"/>
      <c r="LWX9" s="3"/>
      <c r="LWY9" s="78"/>
      <c r="LWZ9" s="79"/>
      <c r="LXA9" s="3"/>
      <c r="LXD9" s="79"/>
      <c r="LXE9" s="3"/>
      <c r="LXH9" s="79"/>
      <c r="LXI9" s="3"/>
      <c r="LXJ9" s="78"/>
      <c r="LXK9" s="79"/>
      <c r="LXL9" s="3"/>
      <c r="LXO9" s="79"/>
      <c r="LXP9" s="3"/>
      <c r="LXS9" s="79"/>
      <c r="LXT9" s="3"/>
      <c r="LXU9" s="78"/>
      <c r="LXV9" s="79"/>
      <c r="LXW9" s="3"/>
      <c r="LXZ9" s="79"/>
      <c r="LYA9" s="3"/>
      <c r="LYD9" s="79"/>
      <c r="LYE9" s="3"/>
      <c r="LYF9" s="78"/>
      <c r="LYG9" s="79"/>
      <c r="LYH9" s="3"/>
      <c r="LYK9" s="79"/>
      <c r="LYL9" s="3"/>
      <c r="LYO9" s="79"/>
      <c r="LYP9" s="3"/>
      <c r="LYQ9" s="78"/>
      <c r="LYR9" s="79"/>
      <c r="LYS9" s="3"/>
      <c r="LYV9" s="79"/>
      <c r="LYW9" s="3"/>
      <c r="LYZ9" s="79"/>
      <c r="LZA9" s="3"/>
      <c r="LZB9" s="78"/>
      <c r="LZC9" s="79"/>
      <c r="LZD9" s="3"/>
      <c r="LZG9" s="79"/>
      <c r="LZH9" s="3"/>
      <c r="LZK9" s="79"/>
      <c r="LZL9" s="3"/>
      <c r="LZM9" s="78"/>
      <c r="LZN9" s="79"/>
      <c r="LZO9" s="3"/>
      <c r="LZR9" s="79"/>
      <c r="LZS9" s="3"/>
      <c r="LZV9" s="79"/>
      <c r="LZW9" s="3"/>
      <c r="LZX9" s="78"/>
      <c r="LZY9" s="79"/>
      <c r="LZZ9" s="3"/>
      <c r="MAC9" s="79"/>
      <c r="MAD9" s="3"/>
      <c r="MAG9" s="79"/>
      <c r="MAH9" s="3"/>
      <c r="MAI9" s="78"/>
      <c r="MAJ9" s="79"/>
      <c r="MAK9" s="3"/>
      <c r="MAN9" s="79"/>
      <c r="MAO9" s="3"/>
      <c r="MAR9" s="79"/>
      <c r="MAS9" s="3"/>
      <c r="MAT9" s="78"/>
      <c r="MAU9" s="79"/>
      <c r="MAV9" s="3"/>
      <c r="MAY9" s="79"/>
      <c r="MAZ9" s="3"/>
      <c r="MBC9" s="79"/>
      <c r="MBD9" s="3"/>
      <c r="MBE9" s="78"/>
      <c r="MBF9" s="79"/>
      <c r="MBG9" s="3"/>
      <c r="MBJ9" s="79"/>
      <c r="MBK9" s="3"/>
      <c r="MBN9" s="79"/>
      <c r="MBO9" s="3"/>
      <c r="MBP9" s="78"/>
      <c r="MBQ9" s="79"/>
      <c r="MBR9" s="3"/>
      <c r="MBU9" s="79"/>
      <c r="MBV9" s="3"/>
      <c r="MBY9" s="79"/>
      <c r="MBZ9" s="3"/>
      <c r="MCA9" s="78"/>
      <c r="MCB9" s="79"/>
      <c r="MCC9" s="3"/>
      <c r="MCF9" s="79"/>
      <c r="MCG9" s="3"/>
      <c r="MCJ9" s="79"/>
      <c r="MCK9" s="3"/>
      <c r="MCL9" s="78"/>
      <c r="MCM9" s="79"/>
      <c r="MCN9" s="3"/>
      <c r="MCQ9" s="79"/>
      <c r="MCR9" s="3"/>
      <c r="MCU9" s="79"/>
      <c r="MCV9" s="3"/>
      <c r="MCW9" s="78"/>
      <c r="MCX9" s="79"/>
      <c r="MCY9" s="3"/>
      <c r="MDB9" s="79"/>
      <c r="MDC9" s="3"/>
      <c r="MDF9" s="79"/>
      <c r="MDG9" s="3"/>
      <c r="MDH9" s="78"/>
      <c r="MDI9" s="79"/>
      <c r="MDJ9" s="3"/>
      <c r="MDM9" s="79"/>
      <c r="MDN9" s="3"/>
      <c r="MDQ9" s="79"/>
      <c r="MDR9" s="3"/>
      <c r="MDS9" s="78"/>
      <c r="MDT9" s="79"/>
      <c r="MDU9" s="3"/>
      <c r="MDX9" s="79"/>
      <c r="MDY9" s="3"/>
      <c r="MEB9" s="79"/>
      <c r="MEC9" s="3"/>
      <c r="MED9" s="78"/>
      <c r="MEE9" s="79"/>
      <c r="MEF9" s="3"/>
      <c r="MEI9" s="79"/>
      <c r="MEJ9" s="3"/>
      <c r="MEM9" s="79"/>
      <c r="MEN9" s="3"/>
      <c r="MEO9" s="78"/>
      <c r="MEP9" s="79"/>
      <c r="MEQ9" s="3"/>
      <c r="MET9" s="79"/>
      <c r="MEU9" s="3"/>
      <c r="MEX9" s="79"/>
      <c r="MEY9" s="3"/>
      <c r="MEZ9" s="78"/>
      <c r="MFA9" s="79"/>
      <c r="MFB9" s="3"/>
      <c r="MFE9" s="79"/>
      <c r="MFF9" s="3"/>
      <c r="MFI9" s="79"/>
      <c r="MFJ9" s="3"/>
      <c r="MFK9" s="78"/>
      <c r="MFL9" s="79"/>
      <c r="MFM9" s="3"/>
      <c r="MFP9" s="79"/>
      <c r="MFQ9" s="3"/>
      <c r="MFT9" s="79"/>
      <c r="MFU9" s="3"/>
      <c r="MFV9" s="78"/>
      <c r="MFW9" s="79"/>
      <c r="MFX9" s="3"/>
      <c r="MGA9" s="79"/>
      <c r="MGB9" s="3"/>
      <c r="MGE9" s="79"/>
      <c r="MGF9" s="3"/>
      <c r="MGG9" s="78"/>
      <c r="MGH9" s="79"/>
      <c r="MGI9" s="3"/>
      <c r="MGL9" s="79"/>
      <c r="MGM9" s="3"/>
      <c r="MGP9" s="79"/>
      <c r="MGQ9" s="3"/>
      <c r="MGR9" s="78"/>
      <c r="MGS9" s="79"/>
      <c r="MGT9" s="3"/>
      <c r="MGW9" s="79"/>
      <c r="MGX9" s="3"/>
      <c r="MHA9" s="79"/>
      <c r="MHB9" s="3"/>
      <c r="MHC9" s="78"/>
      <c r="MHD9" s="79"/>
      <c r="MHE9" s="3"/>
      <c r="MHH9" s="79"/>
      <c r="MHI9" s="3"/>
      <c r="MHL9" s="79"/>
      <c r="MHM9" s="3"/>
      <c r="MHN9" s="78"/>
      <c r="MHO9" s="79"/>
      <c r="MHP9" s="3"/>
      <c r="MHS9" s="79"/>
      <c r="MHT9" s="3"/>
      <c r="MHW9" s="79"/>
      <c r="MHX9" s="3"/>
      <c r="MHY9" s="78"/>
      <c r="MHZ9" s="79"/>
      <c r="MIA9" s="3"/>
      <c r="MID9" s="79"/>
      <c r="MIE9" s="3"/>
      <c r="MIH9" s="79"/>
      <c r="MII9" s="3"/>
      <c r="MIJ9" s="78"/>
      <c r="MIK9" s="79"/>
      <c r="MIL9" s="3"/>
      <c r="MIO9" s="79"/>
      <c r="MIP9" s="3"/>
      <c r="MIS9" s="79"/>
      <c r="MIT9" s="3"/>
      <c r="MIU9" s="78"/>
      <c r="MIV9" s="79"/>
      <c r="MIW9" s="3"/>
      <c r="MIZ9" s="79"/>
      <c r="MJA9" s="3"/>
      <c r="MJD9" s="79"/>
      <c r="MJE9" s="3"/>
      <c r="MJF9" s="78"/>
      <c r="MJG9" s="79"/>
      <c r="MJH9" s="3"/>
      <c r="MJK9" s="79"/>
      <c r="MJL9" s="3"/>
      <c r="MJO9" s="79"/>
      <c r="MJP9" s="3"/>
      <c r="MJQ9" s="78"/>
      <c r="MJR9" s="79"/>
      <c r="MJS9" s="3"/>
      <c r="MJV9" s="79"/>
      <c r="MJW9" s="3"/>
      <c r="MJZ9" s="79"/>
      <c r="MKA9" s="3"/>
      <c r="MKB9" s="78"/>
      <c r="MKC9" s="79"/>
      <c r="MKD9" s="3"/>
      <c r="MKG9" s="79"/>
      <c r="MKH9" s="3"/>
      <c r="MKK9" s="79"/>
      <c r="MKL9" s="3"/>
      <c r="MKM9" s="78"/>
      <c r="MKN9" s="79"/>
      <c r="MKO9" s="3"/>
      <c r="MKR9" s="79"/>
      <c r="MKS9" s="3"/>
      <c r="MKV9" s="79"/>
      <c r="MKW9" s="3"/>
      <c r="MKX9" s="78"/>
      <c r="MKY9" s="79"/>
      <c r="MKZ9" s="3"/>
      <c r="MLC9" s="79"/>
      <c r="MLD9" s="3"/>
      <c r="MLG9" s="79"/>
      <c r="MLH9" s="3"/>
      <c r="MLI9" s="78"/>
      <c r="MLJ9" s="79"/>
      <c r="MLK9" s="3"/>
      <c r="MLN9" s="79"/>
      <c r="MLO9" s="3"/>
      <c r="MLR9" s="79"/>
      <c r="MLS9" s="3"/>
      <c r="MLT9" s="78"/>
      <c r="MLU9" s="79"/>
      <c r="MLV9" s="3"/>
      <c r="MLY9" s="79"/>
      <c r="MLZ9" s="3"/>
      <c r="MMC9" s="79"/>
      <c r="MMD9" s="3"/>
      <c r="MME9" s="78"/>
      <c r="MMF9" s="79"/>
      <c r="MMG9" s="3"/>
      <c r="MMJ9" s="79"/>
      <c r="MMK9" s="3"/>
      <c r="MMN9" s="79"/>
      <c r="MMO9" s="3"/>
      <c r="MMP9" s="78"/>
      <c r="MMQ9" s="79"/>
      <c r="MMR9" s="3"/>
      <c r="MMU9" s="79"/>
      <c r="MMV9" s="3"/>
      <c r="MMY9" s="79"/>
      <c r="MMZ9" s="3"/>
      <c r="MNA9" s="78"/>
      <c r="MNB9" s="79"/>
      <c r="MNC9" s="3"/>
      <c r="MNF9" s="79"/>
      <c r="MNG9" s="3"/>
      <c r="MNJ9" s="79"/>
      <c r="MNK9" s="3"/>
      <c r="MNL9" s="78"/>
      <c r="MNM9" s="79"/>
      <c r="MNN9" s="3"/>
      <c r="MNQ9" s="79"/>
      <c r="MNR9" s="3"/>
      <c r="MNU9" s="79"/>
      <c r="MNV9" s="3"/>
      <c r="MNW9" s="78"/>
      <c r="MNX9" s="79"/>
      <c r="MNY9" s="3"/>
      <c r="MOB9" s="79"/>
      <c r="MOC9" s="3"/>
      <c r="MOF9" s="79"/>
      <c r="MOG9" s="3"/>
      <c r="MOH9" s="78"/>
      <c r="MOI9" s="79"/>
      <c r="MOJ9" s="3"/>
      <c r="MOM9" s="79"/>
      <c r="MON9" s="3"/>
      <c r="MOQ9" s="79"/>
      <c r="MOR9" s="3"/>
      <c r="MOS9" s="78"/>
      <c r="MOT9" s="79"/>
      <c r="MOU9" s="3"/>
      <c r="MOX9" s="79"/>
      <c r="MOY9" s="3"/>
      <c r="MPB9" s="79"/>
      <c r="MPC9" s="3"/>
      <c r="MPD9" s="78"/>
      <c r="MPE9" s="79"/>
      <c r="MPF9" s="3"/>
      <c r="MPI9" s="79"/>
      <c r="MPJ9" s="3"/>
      <c r="MPM9" s="79"/>
      <c r="MPN9" s="3"/>
      <c r="MPO9" s="78"/>
      <c r="MPP9" s="79"/>
      <c r="MPQ9" s="3"/>
      <c r="MPT9" s="79"/>
      <c r="MPU9" s="3"/>
      <c r="MPX9" s="79"/>
      <c r="MPY9" s="3"/>
      <c r="MPZ9" s="78"/>
      <c r="MQA9" s="79"/>
      <c r="MQB9" s="3"/>
      <c r="MQE9" s="79"/>
      <c r="MQF9" s="3"/>
      <c r="MQI9" s="79"/>
      <c r="MQJ9" s="3"/>
      <c r="MQK9" s="78"/>
      <c r="MQL9" s="79"/>
      <c r="MQM9" s="3"/>
      <c r="MQP9" s="79"/>
      <c r="MQQ9" s="3"/>
      <c r="MQT9" s="79"/>
      <c r="MQU9" s="3"/>
      <c r="MQV9" s="78"/>
      <c r="MQW9" s="79"/>
      <c r="MQX9" s="3"/>
      <c r="MRA9" s="79"/>
      <c r="MRB9" s="3"/>
      <c r="MRE9" s="79"/>
      <c r="MRF9" s="3"/>
      <c r="MRG9" s="78"/>
      <c r="MRH9" s="79"/>
      <c r="MRI9" s="3"/>
      <c r="MRL9" s="79"/>
      <c r="MRM9" s="3"/>
      <c r="MRP9" s="79"/>
      <c r="MRQ9" s="3"/>
      <c r="MRR9" s="78"/>
      <c r="MRS9" s="79"/>
      <c r="MRT9" s="3"/>
      <c r="MRW9" s="79"/>
      <c r="MRX9" s="3"/>
      <c r="MSA9" s="79"/>
      <c r="MSB9" s="3"/>
      <c r="MSC9" s="78"/>
      <c r="MSD9" s="79"/>
      <c r="MSE9" s="3"/>
      <c r="MSH9" s="79"/>
      <c r="MSI9" s="3"/>
      <c r="MSL9" s="79"/>
      <c r="MSM9" s="3"/>
      <c r="MSN9" s="78"/>
      <c r="MSO9" s="79"/>
      <c r="MSP9" s="3"/>
      <c r="MSS9" s="79"/>
      <c r="MST9" s="3"/>
      <c r="MSW9" s="79"/>
      <c r="MSX9" s="3"/>
      <c r="MSY9" s="78"/>
      <c r="MSZ9" s="79"/>
      <c r="MTA9" s="3"/>
      <c r="MTD9" s="79"/>
      <c r="MTE9" s="3"/>
      <c r="MTH9" s="79"/>
      <c r="MTI9" s="3"/>
      <c r="MTJ9" s="78"/>
      <c r="MTK9" s="79"/>
      <c r="MTL9" s="3"/>
      <c r="MTO9" s="79"/>
      <c r="MTP9" s="3"/>
      <c r="MTS9" s="79"/>
      <c r="MTT9" s="3"/>
      <c r="MTU9" s="78"/>
      <c r="MTV9" s="79"/>
      <c r="MTW9" s="3"/>
      <c r="MTZ9" s="79"/>
      <c r="MUA9" s="3"/>
      <c r="MUD9" s="79"/>
      <c r="MUE9" s="3"/>
      <c r="MUF9" s="78"/>
      <c r="MUG9" s="79"/>
      <c r="MUH9" s="3"/>
      <c r="MUK9" s="79"/>
      <c r="MUL9" s="3"/>
      <c r="MUO9" s="79"/>
      <c r="MUP9" s="3"/>
      <c r="MUQ9" s="78"/>
      <c r="MUR9" s="79"/>
      <c r="MUS9" s="3"/>
      <c r="MUV9" s="79"/>
      <c r="MUW9" s="3"/>
      <c r="MUZ9" s="79"/>
      <c r="MVA9" s="3"/>
      <c r="MVB9" s="78"/>
      <c r="MVC9" s="79"/>
      <c r="MVD9" s="3"/>
      <c r="MVG9" s="79"/>
      <c r="MVH9" s="3"/>
      <c r="MVK9" s="79"/>
      <c r="MVL9" s="3"/>
      <c r="MVM9" s="78"/>
      <c r="MVN9" s="79"/>
      <c r="MVO9" s="3"/>
      <c r="MVR9" s="79"/>
      <c r="MVS9" s="3"/>
      <c r="MVV9" s="79"/>
      <c r="MVW9" s="3"/>
      <c r="MVX9" s="78"/>
      <c r="MVY9" s="79"/>
      <c r="MVZ9" s="3"/>
      <c r="MWC9" s="79"/>
      <c r="MWD9" s="3"/>
      <c r="MWG9" s="79"/>
      <c r="MWH9" s="3"/>
      <c r="MWI9" s="78"/>
      <c r="MWJ9" s="79"/>
      <c r="MWK9" s="3"/>
      <c r="MWN9" s="79"/>
      <c r="MWO9" s="3"/>
      <c r="MWR9" s="79"/>
      <c r="MWS9" s="3"/>
      <c r="MWT9" s="78"/>
      <c r="MWU9" s="79"/>
      <c r="MWV9" s="3"/>
      <c r="MWY9" s="79"/>
      <c r="MWZ9" s="3"/>
      <c r="MXC9" s="79"/>
      <c r="MXD9" s="3"/>
      <c r="MXE9" s="78"/>
      <c r="MXF9" s="79"/>
      <c r="MXG9" s="3"/>
      <c r="MXJ9" s="79"/>
      <c r="MXK9" s="3"/>
      <c r="MXN9" s="79"/>
      <c r="MXO9" s="3"/>
      <c r="MXP9" s="78"/>
      <c r="MXQ9" s="79"/>
      <c r="MXR9" s="3"/>
      <c r="MXU9" s="79"/>
      <c r="MXV9" s="3"/>
      <c r="MXY9" s="79"/>
      <c r="MXZ9" s="3"/>
      <c r="MYA9" s="78"/>
      <c r="MYB9" s="79"/>
      <c r="MYC9" s="3"/>
      <c r="MYF9" s="79"/>
      <c r="MYG9" s="3"/>
      <c r="MYJ9" s="79"/>
      <c r="MYK9" s="3"/>
      <c r="MYL9" s="78"/>
      <c r="MYM9" s="79"/>
      <c r="MYN9" s="3"/>
      <c r="MYQ9" s="79"/>
      <c r="MYR9" s="3"/>
      <c r="MYU9" s="79"/>
      <c r="MYV9" s="3"/>
      <c r="MYW9" s="78"/>
      <c r="MYX9" s="79"/>
      <c r="MYY9" s="3"/>
      <c r="MZB9" s="79"/>
      <c r="MZC9" s="3"/>
      <c r="MZF9" s="79"/>
      <c r="MZG9" s="3"/>
      <c r="MZH9" s="78"/>
      <c r="MZI9" s="79"/>
      <c r="MZJ9" s="3"/>
      <c r="MZM9" s="79"/>
      <c r="MZN9" s="3"/>
      <c r="MZQ9" s="79"/>
      <c r="MZR9" s="3"/>
      <c r="MZS9" s="78"/>
      <c r="MZT9" s="79"/>
      <c r="MZU9" s="3"/>
      <c r="MZX9" s="79"/>
      <c r="MZY9" s="3"/>
      <c r="NAB9" s="79"/>
      <c r="NAC9" s="3"/>
      <c r="NAD9" s="78"/>
      <c r="NAE9" s="79"/>
      <c r="NAF9" s="3"/>
      <c r="NAI9" s="79"/>
      <c r="NAJ9" s="3"/>
      <c r="NAM9" s="79"/>
      <c r="NAN9" s="3"/>
      <c r="NAO9" s="78"/>
      <c r="NAP9" s="79"/>
      <c r="NAQ9" s="3"/>
      <c r="NAT9" s="79"/>
      <c r="NAU9" s="3"/>
      <c r="NAX9" s="79"/>
      <c r="NAY9" s="3"/>
      <c r="NAZ9" s="78"/>
      <c r="NBA9" s="79"/>
      <c r="NBB9" s="3"/>
      <c r="NBE9" s="79"/>
      <c r="NBF9" s="3"/>
      <c r="NBI9" s="79"/>
      <c r="NBJ9" s="3"/>
      <c r="NBK9" s="78"/>
      <c r="NBL9" s="79"/>
      <c r="NBM9" s="3"/>
      <c r="NBP9" s="79"/>
      <c r="NBQ9" s="3"/>
      <c r="NBT9" s="79"/>
      <c r="NBU9" s="3"/>
      <c r="NBV9" s="78"/>
      <c r="NBW9" s="79"/>
      <c r="NBX9" s="3"/>
      <c r="NCA9" s="79"/>
      <c r="NCB9" s="3"/>
      <c r="NCE9" s="79"/>
      <c r="NCF9" s="3"/>
      <c r="NCG9" s="78"/>
      <c r="NCH9" s="79"/>
      <c r="NCI9" s="3"/>
      <c r="NCL9" s="79"/>
      <c r="NCM9" s="3"/>
      <c r="NCP9" s="79"/>
      <c r="NCQ9" s="3"/>
      <c r="NCR9" s="78"/>
      <c r="NCS9" s="79"/>
      <c r="NCT9" s="3"/>
      <c r="NCW9" s="79"/>
      <c r="NCX9" s="3"/>
      <c r="NDA9" s="79"/>
      <c r="NDB9" s="3"/>
      <c r="NDC9" s="78"/>
      <c r="NDD9" s="79"/>
      <c r="NDE9" s="3"/>
      <c r="NDH9" s="79"/>
      <c r="NDI9" s="3"/>
      <c r="NDL9" s="79"/>
      <c r="NDM9" s="3"/>
      <c r="NDN9" s="78"/>
      <c r="NDO9" s="79"/>
      <c r="NDP9" s="3"/>
      <c r="NDS9" s="79"/>
      <c r="NDT9" s="3"/>
      <c r="NDW9" s="79"/>
      <c r="NDX9" s="3"/>
      <c r="NDY9" s="78"/>
      <c r="NDZ9" s="79"/>
      <c r="NEA9" s="3"/>
      <c r="NED9" s="79"/>
      <c r="NEE9" s="3"/>
      <c r="NEH9" s="79"/>
      <c r="NEI9" s="3"/>
      <c r="NEJ9" s="78"/>
      <c r="NEK9" s="79"/>
      <c r="NEL9" s="3"/>
      <c r="NEO9" s="79"/>
      <c r="NEP9" s="3"/>
      <c r="NES9" s="79"/>
      <c r="NET9" s="3"/>
      <c r="NEU9" s="78"/>
      <c r="NEV9" s="79"/>
      <c r="NEW9" s="3"/>
      <c r="NEZ9" s="79"/>
      <c r="NFA9" s="3"/>
      <c r="NFD9" s="79"/>
      <c r="NFE9" s="3"/>
      <c r="NFF9" s="78"/>
      <c r="NFG9" s="79"/>
      <c r="NFH9" s="3"/>
      <c r="NFK9" s="79"/>
      <c r="NFL9" s="3"/>
      <c r="NFO9" s="79"/>
      <c r="NFP9" s="3"/>
      <c r="NFQ9" s="78"/>
      <c r="NFR9" s="79"/>
      <c r="NFS9" s="3"/>
      <c r="NFV9" s="79"/>
      <c r="NFW9" s="3"/>
      <c r="NFZ9" s="79"/>
      <c r="NGA9" s="3"/>
      <c r="NGB9" s="78"/>
      <c r="NGC9" s="79"/>
      <c r="NGD9" s="3"/>
      <c r="NGG9" s="79"/>
      <c r="NGH9" s="3"/>
      <c r="NGK9" s="79"/>
      <c r="NGL9" s="3"/>
      <c r="NGM9" s="78"/>
      <c r="NGN9" s="79"/>
      <c r="NGO9" s="3"/>
      <c r="NGR9" s="79"/>
      <c r="NGS9" s="3"/>
      <c r="NGV9" s="79"/>
      <c r="NGW9" s="3"/>
      <c r="NGX9" s="78"/>
      <c r="NGY9" s="79"/>
      <c r="NGZ9" s="3"/>
      <c r="NHC9" s="79"/>
      <c r="NHD9" s="3"/>
      <c r="NHG9" s="79"/>
      <c r="NHH9" s="3"/>
      <c r="NHI9" s="78"/>
      <c r="NHJ9" s="79"/>
      <c r="NHK9" s="3"/>
      <c r="NHN9" s="79"/>
      <c r="NHO9" s="3"/>
      <c r="NHR9" s="79"/>
      <c r="NHS9" s="3"/>
      <c r="NHT9" s="78"/>
      <c r="NHU9" s="79"/>
      <c r="NHV9" s="3"/>
      <c r="NHY9" s="79"/>
      <c r="NHZ9" s="3"/>
      <c r="NIC9" s="79"/>
      <c r="NID9" s="3"/>
      <c r="NIE9" s="78"/>
      <c r="NIF9" s="79"/>
      <c r="NIG9" s="3"/>
      <c r="NIJ9" s="79"/>
      <c r="NIK9" s="3"/>
      <c r="NIN9" s="79"/>
      <c r="NIO9" s="3"/>
      <c r="NIP9" s="78"/>
      <c r="NIQ9" s="79"/>
      <c r="NIR9" s="3"/>
      <c r="NIU9" s="79"/>
      <c r="NIV9" s="3"/>
      <c r="NIY9" s="79"/>
      <c r="NIZ9" s="3"/>
      <c r="NJA9" s="78"/>
      <c r="NJB9" s="79"/>
      <c r="NJC9" s="3"/>
      <c r="NJF9" s="79"/>
      <c r="NJG9" s="3"/>
      <c r="NJJ9" s="79"/>
      <c r="NJK9" s="3"/>
      <c r="NJL9" s="78"/>
      <c r="NJM9" s="79"/>
      <c r="NJN9" s="3"/>
      <c r="NJQ9" s="79"/>
      <c r="NJR9" s="3"/>
      <c r="NJU9" s="79"/>
      <c r="NJV9" s="3"/>
      <c r="NJW9" s="78"/>
      <c r="NJX9" s="79"/>
      <c r="NJY9" s="3"/>
      <c r="NKB9" s="79"/>
      <c r="NKC9" s="3"/>
      <c r="NKF9" s="79"/>
      <c r="NKG9" s="3"/>
      <c r="NKH9" s="78"/>
      <c r="NKI9" s="79"/>
      <c r="NKJ9" s="3"/>
      <c r="NKM9" s="79"/>
      <c r="NKN9" s="3"/>
      <c r="NKQ9" s="79"/>
      <c r="NKR9" s="3"/>
      <c r="NKS9" s="78"/>
      <c r="NKT9" s="79"/>
      <c r="NKU9" s="3"/>
      <c r="NKX9" s="79"/>
      <c r="NKY9" s="3"/>
      <c r="NLB9" s="79"/>
      <c r="NLC9" s="3"/>
      <c r="NLD9" s="78"/>
      <c r="NLE9" s="79"/>
      <c r="NLF9" s="3"/>
      <c r="NLI9" s="79"/>
      <c r="NLJ9" s="3"/>
      <c r="NLM9" s="79"/>
      <c r="NLN9" s="3"/>
      <c r="NLO9" s="78"/>
      <c r="NLP9" s="79"/>
      <c r="NLQ9" s="3"/>
      <c r="NLT9" s="79"/>
      <c r="NLU9" s="3"/>
      <c r="NLX9" s="79"/>
      <c r="NLY9" s="3"/>
      <c r="NLZ9" s="78"/>
      <c r="NMA9" s="79"/>
      <c r="NMB9" s="3"/>
      <c r="NME9" s="79"/>
      <c r="NMF9" s="3"/>
      <c r="NMI9" s="79"/>
      <c r="NMJ9" s="3"/>
      <c r="NMK9" s="78"/>
      <c r="NML9" s="79"/>
      <c r="NMM9" s="3"/>
      <c r="NMP9" s="79"/>
      <c r="NMQ9" s="3"/>
      <c r="NMT9" s="79"/>
      <c r="NMU9" s="3"/>
      <c r="NMV9" s="78"/>
      <c r="NMW9" s="79"/>
      <c r="NMX9" s="3"/>
      <c r="NNA9" s="79"/>
      <c r="NNB9" s="3"/>
      <c r="NNE9" s="79"/>
      <c r="NNF9" s="3"/>
      <c r="NNG9" s="78"/>
      <c r="NNH9" s="79"/>
      <c r="NNI9" s="3"/>
      <c r="NNL9" s="79"/>
      <c r="NNM9" s="3"/>
      <c r="NNP9" s="79"/>
      <c r="NNQ9" s="3"/>
      <c r="NNR9" s="78"/>
      <c r="NNS9" s="79"/>
      <c r="NNT9" s="3"/>
      <c r="NNW9" s="79"/>
      <c r="NNX9" s="3"/>
      <c r="NOA9" s="79"/>
      <c r="NOB9" s="3"/>
      <c r="NOC9" s="78"/>
      <c r="NOD9" s="79"/>
      <c r="NOE9" s="3"/>
      <c r="NOH9" s="79"/>
      <c r="NOI9" s="3"/>
      <c r="NOL9" s="79"/>
      <c r="NOM9" s="3"/>
      <c r="NON9" s="78"/>
      <c r="NOO9" s="79"/>
      <c r="NOP9" s="3"/>
      <c r="NOS9" s="79"/>
      <c r="NOT9" s="3"/>
      <c r="NOW9" s="79"/>
      <c r="NOX9" s="3"/>
      <c r="NOY9" s="78"/>
      <c r="NOZ9" s="79"/>
      <c r="NPA9" s="3"/>
      <c r="NPD9" s="79"/>
      <c r="NPE9" s="3"/>
      <c r="NPH9" s="79"/>
      <c r="NPI9" s="3"/>
      <c r="NPJ9" s="78"/>
      <c r="NPK9" s="79"/>
      <c r="NPL9" s="3"/>
      <c r="NPO9" s="79"/>
      <c r="NPP9" s="3"/>
      <c r="NPS9" s="79"/>
      <c r="NPT9" s="3"/>
      <c r="NPU9" s="78"/>
      <c r="NPV9" s="79"/>
      <c r="NPW9" s="3"/>
      <c r="NPZ9" s="79"/>
      <c r="NQA9" s="3"/>
      <c r="NQD9" s="79"/>
      <c r="NQE9" s="3"/>
      <c r="NQF9" s="78"/>
      <c r="NQG9" s="79"/>
      <c r="NQH9" s="3"/>
      <c r="NQK9" s="79"/>
      <c r="NQL9" s="3"/>
      <c r="NQO9" s="79"/>
      <c r="NQP9" s="3"/>
      <c r="NQQ9" s="78"/>
      <c r="NQR9" s="79"/>
      <c r="NQS9" s="3"/>
      <c r="NQV9" s="79"/>
      <c r="NQW9" s="3"/>
      <c r="NQZ9" s="79"/>
      <c r="NRA9" s="3"/>
      <c r="NRB9" s="78"/>
      <c r="NRC9" s="79"/>
      <c r="NRD9" s="3"/>
      <c r="NRG9" s="79"/>
      <c r="NRH9" s="3"/>
      <c r="NRK9" s="79"/>
      <c r="NRL9" s="3"/>
      <c r="NRM9" s="78"/>
      <c r="NRN9" s="79"/>
      <c r="NRO9" s="3"/>
      <c r="NRR9" s="79"/>
      <c r="NRS9" s="3"/>
      <c r="NRV9" s="79"/>
      <c r="NRW9" s="3"/>
      <c r="NRX9" s="78"/>
      <c r="NRY9" s="79"/>
      <c r="NRZ9" s="3"/>
      <c r="NSC9" s="79"/>
      <c r="NSD9" s="3"/>
      <c r="NSG9" s="79"/>
      <c r="NSH9" s="3"/>
      <c r="NSI9" s="78"/>
      <c r="NSJ9" s="79"/>
      <c r="NSK9" s="3"/>
      <c r="NSN9" s="79"/>
      <c r="NSO9" s="3"/>
      <c r="NSR9" s="79"/>
      <c r="NSS9" s="3"/>
      <c r="NST9" s="78"/>
      <c r="NSU9" s="79"/>
      <c r="NSV9" s="3"/>
      <c r="NSY9" s="79"/>
      <c r="NSZ9" s="3"/>
      <c r="NTC9" s="79"/>
      <c r="NTD9" s="3"/>
      <c r="NTE9" s="78"/>
      <c r="NTF9" s="79"/>
      <c r="NTG9" s="3"/>
      <c r="NTJ9" s="79"/>
      <c r="NTK9" s="3"/>
      <c r="NTN9" s="79"/>
      <c r="NTO9" s="3"/>
      <c r="NTP9" s="78"/>
      <c r="NTQ9" s="79"/>
      <c r="NTR9" s="3"/>
      <c r="NTU9" s="79"/>
      <c r="NTV9" s="3"/>
      <c r="NTY9" s="79"/>
      <c r="NTZ9" s="3"/>
      <c r="NUA9" s="78"/>
      <c r="NUB9" s="79"/>
      <c r="NUC9" s="3"/>
      <c r="NUF9" s="79"/>
      <c r="NUG9" s="3"/>
      <c r="NUJ9" s="79"/>
      <c r="NUK9" s="3"/>
      <c r="NUL9" s="78"/>
      <c r="NUM9" s="79"/>
      <c r="NUN9" s="3"/>
      <c r="NUQ9" s="79"/>
      <c r="NUR9" s="3"/>
      <c r="NUU9" s="79"/>
      <c r="NUV9" s="3"/>
      <c r="NUW9" s="78"/>
      <c r="NUX9" s="79"/>
      <c r="NUY9" s="3"/>
      <c r="NVB9" s="79"/>
      <c r="NVC9" s="3"/>
      <c r="NVF9" s="79"/>
      <c r="NVG9" s="3"/>
      <c r="NVH9" s="78"/>
      <c r="NVI9" s="79"/>
      <c r="NVJ9" s="3"/>
      <c r="NVM9" s="79"/>
      <c r="NVN9" s="3"/>
      <c r="NVQ9" s="79"/>
      <c r="NVR9" s="3"/>
      <c r="NVS9" s="78"/>
      <c r="NVT9" s="79"/>
      <c r="NVU9" s="3"/>
      <c r="NVX9" s="79"/>
      <c r="NVY9" s="3"/>
      <c r="NWB9" s="79"/>
      <c r="NWC9" s="3"/>
      <c r="NWD9" s="78"/>
      <c r="NWE9" s="79"/>
      <c r="NWF9" s="3"/>
      <c r="NWI9" s="79"/>
      <c r="NWJ9" s="3"/>
      <c r="NWM9" s="79"/>
      <c r="NWN9" s="3"/>
      <c r="NWO9" s="78"/>
      <c r="NWP9" s="79"/>
      <c r="NWQ9" s="3"/>
      <c r="NWT9" s="79"/>
      <c r="NWU9" s="3"/>
      <c r="NWX9" s="79"/>
      <c r="NWY9" s="3"/>
      <c r="NWZ9" s="78"/>
      <c r="NXA9" s="79"/>
      <c r="NXB9" s="3"/>
      <c r="NXE9" s="79"/>
      <c r="NXF9" s="3"/>
      <c r="NXI9" s="79"/>
      <c r="NXJ9" s="3"/>
      <c r="NXK9" s="78"/>
      <c r="NXL9" s="79"/>
      <c r="NXM9" s="3"/>
      <c r="NXP9" s="79"/>
      <c r="NXQ9" s="3"/>
      <c r="NXT9" s="79"/>
      <c r="NXU9" s="3"/>
      <c r="NXV9" s="78"/>
      <c r="NXW9" s="79"/>
      <c r="NXX9" s="3"/>
      <c r="NYA9" s="79"/>
      <c r="NYB9" s="3"/>
      <c r="NYE9" s="79"/>
      <c r="NYF9" s="3"/>
      <c r="NYG9" s="78"/>
      <c r="NYH9" s="79"/>
      <c r="NYI9" s="3"/>
      <c r="NYL9" s="79"/>
      <c r="NYM9" s="3"/>
      <c r="NYP9" s="79"/>
      <c r="NYQ9" s="3"/>
      <c r="NYR9" s="78"/>
      <c r="NYS9" s="79"/>
      <c r="NYT9" s="3"/>
      <c r="NYW9" s="79"/>
      <c r="NYX9" s="3"/>
      <c r="NZA9" s="79"/>
      <c r="NZB9" s="3"/>
      <c r="NZC9" s="78"/>
      <c r="NZD9" s="79"/>
      <c r="NZE9" s="3"/>
      <c r="NZH9" s="79"/>
      <c r="NZI9" s="3"/>
      <c r="NZL9" s="79"/>
      <c r="NZM9" s="3"/>
      <c r="NZN9" s="78"/>
      <c r="NZO9" s="79"/>
      <c r="NZP9" s="3"/>
      <c r="NZS9" s="79"/>
      <c r="NZT9" s="3"/>
      <c r="NZW9" s="79"/>
      <c r="NZX9" s="3"/>
      <c r="NZY9" s="78"/>
      <c r="NZZ9" s="79"/>
      <c r="OAA9" s="3"/>
      <c r="OAD9" s="79"/>
      <c r="OAE9" s="3"/>
      <c r="OAH9" s="79"/>
      <c r="OAI9" s="3"/>
      <c r="OAJ9" s="78"/>
      <c r="OAK9" s="79"/>
      <c r="OAL9" s="3"/>
      <c r="OAO9" s="79"/>
      <c r="OAP9" s="3"/>
      <c r="OAS9" s="79"/>
      <c r="OAT9" s="3"/>
      <c r="OAU9" s="78"/>
      <c r="OAV9" s="79"/>
      <c r="OAW9" s="3"/>
      <c r="OAZ9" s="79"/>
      <c r="OBA9" s="3"/>
      <c r="OBD9" s="79"/>
      <c r="OBE9" s="3"/>
      <c r="OBF9" s="78"/>
      <c r="OBG9" s="79"/>
      <c r="OBH9" s="3"/>
      <c r="OBK9" s="79"/>
      <c r="OBL9" s="3"/>
      <c r="OBO9" s="79"/>
      <c r="OBP9" s="3"/>
      <c r="OBQ9" s="78"/>
      <c r="OBR9" s="79"/>
      <c r="OBS9" s="3"/>
      <c r="OBV9" s="79"/>
      <c r="OBW9" s="3"/>
      <c r="OBZ9" s="79"/>
      <c r="OCA9" s="3"/>
      <c r="OCB9" s="78"/>
      <c r="OCC9" s="79"/>
      <c r="OCD9" s="3"/>
      <c r="OCG9" s="79"/>
      <c r="OCH9" s="3"/>
      <c r="OCK9" s="79"/>
      <c r="OCL9" s="3"/>
      <c r="OCM9" s="78"/>
      <c r="OCN9" s="79"/>
      <c r="OCO9" s="3"/>
      <c r="OCR9" s="79"/>
      <c r="OCS9" s="3"/>
      <c r="OCV9" s="79"/>
      <c r="OCW9" s="3"/>
      <c r="OCX9" s="78"/>
      <c r="OCY9" s="79"/>
      <c r="OCZ9" s="3"/>
      <c r="ODC9" s="79"/>
      <c r="ODD9" s="3"/>
      <c r="ODG9" s="79"/>
      <c r="ODH9" s="3"/>
      <c r="ODI9" s="78"/>
      <c r="ODJ9" s="79"/>
      <c r="ODK9" s="3"/>
      <c r="ODN9" s="79"/>
      <c r="ODO9" s="3"/>
      <c r="ODR9" s="79"/>
      <c r="ODS9" s="3"/>
      <c r="ODT9" s="78"/>
      <c r="ODU9" s="79"/>
      <c r="ODV9" s="3"/>
      <c r="ODY9" s="79"/>
      <c r="ODZ9" s="3"/>
      <c r="OEC9" s="79"/>
      <c r="OED9" s="3"/>
      <c r="OEE9" s="78"/>
      <c r="OEF9" s="79"/>
      <c r="OEG9" s="3"/>
      <c r="OEJ9" s="79"/>
      <c r="OEK9" s="3"/>
      <c r="OEN9" s="79"/>
      <c r="OEO9" s="3"/>
      <c r="OEP9" s="78"/>
      <c r="OEQ9" s="79"/>
      <c r="OER9" s="3"/>
      <c r="OEU9" s="79"/>
      <c r="OEV9" s="3"/>
      <c r="OEY9" s="79"/>
      <c r="OEZ9" s="3"/>
      <c r="OFA9" s="78"/>
      <c r="OFB9" s="79"/>
      <c r="OFC9" s="3"/>
      <c r="OFF9" s="79"/>
      <c r="OFG9" s="3"/>
      <c r="OFJ9" s="79"/>
      <c r="OFK9" s="3"/>
      <c r="OFL9" s="78"/>
      <c r="OFM9" s="79"/>
      <c r="OFN9" s="3"/>
      <c r="OFQ9" s="79"/>
      <c r="OFR9" s="3"/>
      <c r="OFU9" s="79"/>
      <c r="OFV9" s="3"/>
      <c r="OFW9" s="78"/>
      <c r="OFX9" s="79"/>
      <c r="OFY9" s="3"/>
      <c r="OGB9" s="79"/>
      <c r="OGC9" s="3"/>
      <c r="OGF9" s="79"/>
      <c r="OGG9" s="3"/>
      <c r="OGH9" s="78"/>
      <c r="OGI9" s="79"/>
      <c r="OGJ9" s="3"/>
      <c r="OGM9" s="79"/>
      <c r="OGN9" s="3"/>
      <c r="OGQ9" s="79"/>
      <c r="OGR9" s="3"/>
      <c r="OGS9" s="78"/>
      <c r="OGT9" s="79"/>
      <c r="OGU9" s="3"/>
      <c r="OGX9" s="79"/>
      <c r="OGY9" s="3"/>
      <c r="OHB9" s="79"/>
      <c r="OHC9" s="3"/>
      <c r="OHD9" s="78"/>
      <c r="OHE9" s="79"/>
      <c r="OHF9" s="3"/>
      <c r="OHI9" s="79"/>
      <c r="OHJ9" s="3"/>
      <c r="OHM9" s="79"/>
      <c r="OHN9" s="3"/>
      <c r="OHO9" s="78"/>
      <c r="OHP9" s="79"/>
      <c r="OHQ9" s="3"/>
      <c r="OHT9" s="79"/>
      <c r="OHU9" s="3"/>
      <c r="OHX9" s="79"/>
      <c r="OHY9" s="3"/>
      <c r="OHZ9" s="78"/>
      <c r="OIA9" s="79"/>
      <c r="OIB9" s="3"/>
      <c r="OIE9" s="79"/>
      <c r="OIF9" s="3"/>
      <c r="OII9" s="79"/>
      <c r="OIJ9" s="3"/>
      <c r="OIK9" s="78"/>
      <c r="OIL9" s="79"/>
      <c r="OIM9" s="3"/>
      <c r="OIP9" s="79"/>
      <c r="OIQ9" s="3"/>
      <c r="OIT9" s="79"/>
      <c r="OIU9" s="3"/>
      <c r="OIV9" s="78"/>
      <c r="OIW9" s="79"/>
      <c r="OIX9" s="3"/>
      <c r="OJA9" s="79"/>
      <c r="OJB9" s="3"/>
      <c r="OJE9" s="79"/>
      <c r="OJF9" s="3"/>
      <c r="OJG9" s="78"/>
      <c r="OJH9" s="79"/>
      <c r="OJI9" s="3"/>
      <c r="OJL9" s="79"/>
      <c r="OJM9" s="3"/>
      <c r="OJP9" s="79"/>
      <c r="OJQ9" s="3"/>
      <c r="OJR9" s="78"/>
      <c r="OJS9" s="79"/>
      <c r="OJT9" s="3"/>
      <c r="OJW9" s="79"/>
      <c r="OJX9" s="3"/>
      <c r="OKA9" s="79"/>
      <c r="OKB9" s="3"/>
      <c r="OKC9" s="78"/>
      <c r="OKD9" s="79"/>
      <c r="OKE9" s="3"/>
      <c r="OKH9" s="79"/>
      <c r="OKI9" s="3"/>
      <c r="OKL9" s="79"/>
      <c r="OKM9" s="3"/>
      <c r="OKN9" s="78"/>
      <c r="OKO9" s="79"/>
      <c r="OKP9" s="3"/>
      <c r="OKS9" s="79"/>
      <c r="OKT9" s="3"/>
      <c r="OKW9" s="79"/>
      <c r="OKX9" s="3"/>
      <c r="OKY9" s="78"/>
      <c r="OKZ9" s="79"/>
      <c r="OLA9" s="3"/>
      <c r="OLD9" s="79"/>
      <c r="OLE9" s="3"/>
      <c r="OLH9" s="79"/>
      <c r="OLI9" s="3"/>
      <c r="OLJ9" s="78"/>
      <c r="OLK9" s="79"/>
      <c r="OLL9" s="3"/>
      <c r="OLO9" s="79"/>
      <c r="OLP9" s="3"/>
      <c r="OLS9" s="79"/>
      <c r="OLT9" s="3"/>
      <c r="OLU9" s="78"/>
      <c r="OLV9" s="79"/>
      <c r="OLW9" s="3"/>
      <c r="OLZ9" s="79"/>
      <c r="OMA9" s="3"/>
      <c r="OMD9" s="79"/>
      <c r="OME9" s="3"/>
      <c r="OMF9" s="78"/>
      <c r="OMG9" s="79"/>
      <c r="OMH9" s="3"/>
      <c r="OMK9" s="79"/>
      <c r="OML9" s="3"/>
      <c r="OMO9" s="79"/>
      <c r="OMP9" s="3"/>
      <c r="OMQ9" s="78"/>
      <c r="OMR9" s="79"/>
      <c r="OMS9" s="3"/>
      <c r="OMV9" s="79"/>
      <c r="OMW9" s="3"/>
      <c r="OMZ9" s="79"/>
      <c r="ONA9" s="3"/>
      <c r="ONB9" s="78"/>
      <c r="ONC9" s="79"/>
      <c r="OND9" s="3"/>
      <c r="ONG9" s="79"/>
      <c r="ONH9" s="3"/>
      <c r="ONK9" s="79"/>
      <c r="ONL9" s="3"/>
      <c r="ONM9" s="78"/>
      <c r="ONN9" s="79"/>
      <c r="ONO9" s="3"/>
      <c r="ONR9" s="79"/>
      <c r="ONS9" s="3"/>
      <c r="ONV9" s="79"/>
      <c r="ONW9" s="3"/>
      <c r="ONX9" s="78"/>
      <c r="ONY9" s="79"/>
      <c r="ONZ9" s="3"/>
      <c r="OOC9" s="79"/>
      <c r="OOD9" s="3"/>
      <c r="OOG9" s="79"/>
      <c r="OOH9" s="3"/>
      <c r="OOI9" s="78"/>
      <c r="OOJ9" s="79"/>
      <c r="OOK9" s="3"/>
      <c r="OON9" s="79"/>
      <c r="OOO9" s="3"/>
      <c r="OOR9" s="79"/>
      <c r="OOS9" s="3"/>
      <c r="OOT9" s="78"/>
      <c r="OOU9" s="79"/>
      <c r="OOV9" s="3"/>
      <c r="OOY9" s="79"/>
      <c r="OOZ9" s="3"/>
      <c r="OPC9" s="79"/>
      <c r="OPD9" s="3"/>
      <c r="OPE9" s="78"/>
      <c r="OPF9" s="79"/>
      <c r="OPG9" s="3"/>
      <c r="OPJ9" s="79"/>
      <c r="OPK9" s="3"/>
      <c r="OPN9" s="79"/>
      <c r="OPO9" s="3"/>
      <c r="OPP9" s="78"/>
      <c r="OPQ9" s="79"/>
      <c r="OPR9" s="3"/>
      <c r="OPU9" s="79"/>
      <c r="OPV9" s="3"/>
      <c r="OPY9" s="79"/>
      <c r="OPZ9" s="3"/>
      <c r="OQA9" s="78"/>
      <c r="OQB9" s="79"/>
      <c r="OQC9" s="3"/>
      <c r="OQF9" s="79"/>
      <c r="OQG9" s="3"/>
      <c r="OQJ9" s="79"/>
      <c r="OQK9" s="3"/>
      <c r="OQL9" s="78"/>
      <c r="OQM9" s="79"/>
      <c r="OQN9" s="3"/>
      <c r="OQQ9" s="79"/>
      <c r="OQR9" s="3"/>
      <c r="OQU9" s="79"/>
      <c r="OQV9" s="3"/>
      <c r="OQW9" s="78"/>
      <c r="OQX9" s="79"/>
      <c r="OQY9" s="3"/>
      <c r="ORB9" s="79"/>
      <c r="ORC9" s="3"/>
      <c r="ORF9" s="79"/>
      <c r="ORG9" s="3"/>
      <c r="ORH9" s="78"/>
      <c r="ORI9" s="79"/>
      <c r="ORJ9" s="3"/>
      <c r="ORM9" s="79"/>
      <c r="ORN9" s="3"/>
      <c r="ORQ9" s="79"/>
      <c r="ORR9" s="3"/>
      <c r="ORS9" s="78"/>
      <c r="ORT9" s="79"/>
      <c r="ORU9" s="3"/>
      <c r="ORX9" s="79"/>
      <c r="ORY9" s="3"/>
      <c r="OSB9" s="79"/>
      <c r="OSC9" s="3"/>
      <c r="OSD9" s="78"/>
      <c r="OSE9" s="79"/>
      <c r="OSF9" s="3"/>
      <c r="OSI9" s="79"/>
      <c r="OSJ9" s="3"/>
      <c r="OSM9" s="79"/>
      <c r="OSN9" s="3"/>
      <c r="OSO9" s="78"/>
      <c r="OSP9" s="79"/>
      <c r="OSQ9" s="3"/>
      <c r="OST9" s="79"/>
      <c r="OSU9" s="3"/>
      <c r="OSX9" s="79"/>
      <c r="OSY9" s="3"/>
      <c r="OSZ9" s="78"/>
      <c r="OTA9" s="79"/>
      <c r="OTB9" s="3"/>
      <c r="OTE9" s="79"/>
      <c r="OTF9" s="3"/>
      <c r="OTI9" s="79"/>
      <c r="OTJ9" s="3"/>
      <c r="OTK9" s="78"/>
      <c r="OTL9" s="79"/>
      <c r="OTM9" s="3"/>
      <c r="OTP9" s="79"/>
      <c r="OTQ9" s="3"/>
      <c r="OTT9" s="79"/>
      <c r="OTU9" s="3"/>
      <c r="OTV9" s="78"/>
      <c r="OTW9" s="79"/>
      <c r="OTX9" s="3"/>
      <c r="OUA9" s="79"/>
      <c r="OUB9" s="3"/>
      <c r="OUE9" s="79"/>
      <c r="OUF9" s="3"/>
      <c r="OUG9" s="78"/>
      <c r="OUH9" s="79"/>
      <c r="OUI9" s="3"/>
      <c r="OUL9" s="79"/>
      <c r="OUM9" s="3"/>
      <c r="OUP9" s="79"/>
      <c r="OUQ9" s="3"/>
      <c r="OUR9" s="78"/>
      <c r="OUS9" s="79"/>
      <c r="OUT9" s="3"/>
      <c r="OUW9" s="79"/>
      <c r="OUX9" s="3"/>
      <c r="OVA9" s="79"/>
      <c r="OVB9" s="3"/>
      <c r="OVC9" s="78"/>
      <c r="OVD9" s="79"/>
      <c r="OVE9" s="3"/>
      <c r="OVH9" s="79"/>
      <c r="OVI9" s="3"/>
      <c r="OVL9" s="79"/>
      <c r="OVM9" s="3"/>
      <c r="OVN9" s="78"/>
      <c r="OVO9" s="79"/>
      <c r="OVP9" s="3"/>
      <c r="OVS9" s="79"/>
      <c r="OVT9" s="3"/>
      <c r="OVW9" s="79"/>
      <c r="OVX9" s="3"/>
      <c r="OVY9" s="78"/>
      <c r="OVZ9" s="79"/>
      <c r="OWA9" s="3"/>
      <c r="OWD9" s="79"/>
      <c r="OWE9" s="3"/>
      <c r="OWH9" s="79"/>
      <c r="OWI9" s="3"/>
      <c r="OWJ9" s="78"/>
      <c r="OWK9" s="79"/>
      <c r="OWL9" s="3"/>
      <c r="OWO9" s="79"/>
      <c r="OWP9" s="3"/>
      <c r="OWS9" s="79"/>
      <c r="OWT9" s="3"/>
      <c r="OWU9" s="78"/>
      <c r="OWV9" s="79"/>
      <c r="OWW9" s="3"/>
      <c r="OWZ9" s="79"/>
      <c r="OXA9" s="3"/>
      <c r="OXD9" s="79"/>
      <c r="OXE9" s="3"/>
      <c r="OXF9" s="78"/>
      <c r="OXG9" s="79"/>
      <c r="OXH9" s="3"/>
      <c r="OXK9" s="79"/>
      <c r="OXL9" s="3"/>
      <c r="OXO9" s="79"/>
      <c r="OXP9" s="3"/>
      <c r="OXQ9" s="78"/>
      <c r="OXR9" s="79"/>
      <c r="OXS9" s="3"/>
      <c r="OXV9" s="79"/>
      <c r="OXW9" s="3"/>
      <c r="OXZ9" s="79"/>
      <c r="OYA9" s="3"/>
      <c r="OYB9" s="78"/>
      <c r="OYC9" s="79"/>
      <c r="OYD9" s="3"/>
      <c r="OYG9" s="79"/>
      <c r="OYH9" s="3"/>
      <c r="OYK9" s="79"/>
      <c r="OYL9" s="3"/>
      <c r="OYM9" s="78"/>
      <c r="OYN9" s="79"/>
      <c r="OYO9" s="3"/>
      <c r="OYR9" s="79"/>
      <c r="OYS9" s="3"/>
      <c r="OYV9" s="79"/>
      <c r="OYW9" s="3"/>
      <c r="OYX9" s="78"/>
      <c r="OYY9" s="79"/>
      <c r="OYZ9" s="3"/>
      <c r="OZC9" s="79"/>
      <c r="OZD9" s="3"/>
      <c r="OZG9" s="79"/>
      <c r="OZH9" s="3"/>
      <c r="OZI9" s="78"/>
      <c r="OZJ9" s="79"/>
      <c r="OZK9" s="3"/>
      <c r="OZN9" s="79"/>
      <c r="OZO9" s="3"/>
      <c r="OZR9" s="79"/>
      <c r="OZS9" s="3"/>
      <c r="OZT9" s="78"/>
      <c r="OZU9" s="79"/>
      <c r="OZV9" s="3"/>
      <c r="OZY9" s="79"/>
      <c r="OZZ9" s="3"/>
      <c r="PAC9" s="79"/>
      <c r="PAD9" s="3"/>
      <c r="PAE9" s="78"/>
      <c r="PAF9" s="79"/>
      <c r="PAG9" s="3"/>
      <c r="PAJ9" s="79"/>
      <c r="PAK9" s="3"/>
      <c r="PAN9" s="79"/>
      <c r="PAO9" s="3"/>
      <c r="PAP9" s="78"/>
      <c r="PAQ9" s="79"/>
      <c r="PAR9" s="3"/>
      <c r="PAU9" s="79"/>
      <c r="PAV9" s="3"/>
      <c r="PAY9" s="79"/>
      <c r="PAZ9" s="3"/>
      <c r="PBA9" s="78"/>
      <c r="PBB9" s="79"/>
      <c r="PBC9" s="3"/>
      <c r="PBF9" s="79"/>
      <c r="PBG9" s="3"/>
      <c r="PBJ9" s="79"/>
      <c r="PBK9" s="3"/>
      <c r="PBL9" s="78"/>
      <c r="PBM9" s="79"/>
      <c r="PBN9" s="3"/>
      <c r="PBQ9" s="79"/>
      <c r="PBR9" s="3"/>
      <c r="PBU9" s="79"/>
      <c r="PBV9" s="3"/>
      <c r="PBW9" s="78"/>
      <c r="PBX9" s="79"/>
      <c r="PBY9" s="3"/>
      <c r="PCB9" s="79"/>
      <c r="PCC9" s="3"/>
      <c r="PCF9" s="79"/>
      <c r="PCG9" s="3"/>
      <c r="PCH9" s="78"/>
      <c r="PCI9" s="79"/>
      <c r="PCJ9" s="3"/>
      <c r="PCM9" s="79"/>
      <c r="PCN9" s="3"/>
      <c r="PCQ9" s="79"/>
      <c r="PCR9" s="3"/>
      <c r="PCS9" s="78"/>
      <c r="PCT9" s="79"/>
      <c r="PCU9" s="3"/>
      <c r="PCX9" s="79"/>
      <c r="PCY9" s="3"/>
      <c r="PDB9" s="79"/>
      <c r="PDC9" s="3"/>
      <c r="PDD9" s="78"/>
      <c r="PDE9" s="79"/>
      <c r="PDF9" s="3"/>
      <c r="PDI9" s="79"/>
      <c r="PDJ9" s="3"/>
      <c r="PDM9" s="79"/>
      <c r="PDN9" s="3"/>
      <c r="PDO9" s="78"/>
      <c r="PDP9" s="79"/>
      <c r="PDQ9" s="3"/>
      <c r="PDT9" s="79"/>
      <c r="PDU9" s="3"/>
      <c r="PDX9" s="79"/>
      <c r="PDY9" s="3"/>
      <c r="PDZ9" s="78"/>
      <c r="PEA9" s="79"/>
      <c r="PEB9" s="3"/>
      <c r="PEE9" s="79"/>
      <c r="PEF9" s="3"/>
      <c r="PEI9" s="79"/>
      <c r="PEJ9" s="3"/>
      <c r="PEK9" s="78"/>
      <c r="PEL9" s="79"/>
      <c r="PEM9" s="3"/>
      <c r="PEP9" s="79"/>
      <c r="PEQ9" s="3"/>
      <c r="PET9" s="79"/>
      <c r="PEU9" s="3"/>
      <c r="PEV9" s="78"/>
      <c r="PEW9" s="79"/>
      <c r="PEX9" s="3"/>
      <c r="PFA9" s="79"/>
      <c r="PFB9" s="3"/>
      <c r="PFE9" s="79"/>
      <c r="PFF9" s="3"/>
      <c r="PFG9" s="78"/>
      <c r="PFH9" s="79"/>
      <c r="PFI9" s="3"/>
      <c r="PFL9" s="79"/>
      <c r="PFM9" s="3"/>
      <c r="PFP9" s="79"/>
      <c r="PFQ9" s="3"/>
      <c r="PFR9" s="78"/>
      <c r="PFS9" s="79"/>
      <c r="PFT9" s="3"/>
      <c r="PFW9" s="79"/>
      <c r="PFX9" s="3"/>
      <c r="PGA9" s="79"/>
      <c r="PGB9" s="3"/>
      <c r="PGC9" s="78"/>
      <c r="PGD9" s="79"/>
      <c r="PGE9" s="3"/>
      <c r="PGH9" s="79"/>
      <c r="PGI9" s="3"/>
      <c r="PGL9" s="79"/>
      <c r="PGM9" s="3"/>
      <c r="PGN9" s="78"/>
      <c r="PGO9" s="79"/>
      <c r="PGP9" s="3"/>
      <c r="PGS9" s="79"/>
      <c r="PGT9" s="3"/>
      <c r="PGW9" s="79"/>
      <c r="PGX9" s="3"/>
      <c r="PGY9" s="78"/>
      <c r="PGZ9" s="79"/>
      <c r="PHA9" s="3"/>
      <c r="PHD9" s="79"/>
      <c r="PHE9" s="3"/>
      <c r="PHH9" s="79"/>
      <c r="PHI9" s="3"/>
      <c r="PHJ9" s="78"/>
      <c r="PHK9" s="79"/>
      <c r="PHL9" s="3"/>
      <c r="PHO9" s="79"/>
      <c r="PHP9" s="3"/>
      <c r="PHS9" s="79"/>
      <c r="PHT9" s="3"/>
      <c r="PHU9" s="78"/>
      <c r="PHV9" s="79"/>
      <c r="PHW9" s="3"/>
      <c r="PHZ9" s="79"/>
      <c r="PIA9" s="3"/>
      <c r="PID9" s="79"/>
      <c r="PIE9" s="3"/>
      <c r="PIF9" s="78"/>
      <c r="PIG9" s="79"/>
      <c r="PIH9" s="3"/>
      <c r="PIK9" s="79"/>
      <c r="PIL9" s="3"/>
      <c r="PIO9" s="79"/>
      <c r="PIP9" s="3"/>
      <c r="PIQ9" s="78"/>
      <c r="PIR9" s="79"/>
      <c r="PIS9" s="3"/>
      <c r="PIV9" s="79"/>
      <c r="PIW9" s="3"/>
      <c r="PIZ9" s="79"/>
      <c r="PJA9" s="3"/>
      <c r="PJB9" s="78"/>
      <c r="PJC9" s="79"/>
      <c r="PJD9" s="3"/>
      <c r="PJG9" s="79"/>
      <c r="PJH9" s="3"/>
      <c r="PJK9" s="79"/>
      <c r="PJL9" s="3"/>
      <c r="PJM9" s="78"/>
      <c r="PJN9" s="79"/>
      <c r="PJO9" s="3"/>
      <c r="PJR9" s="79"/>
      <c r="PJS9" s="3"/>
      <c r="PJV9" s="79"/>
      <c r="PJW9" s="3"/>
      <c r="PJX9" s="78"/>
      <c r="PJY9" s="79"/>
      <c r="PJZ9" s="3"/>
      <c r="PKC9" s="79"/>
      <c r="PKD9" s="3"/>
      <c r="PKG9" s="79"/>
      <c r="PKH9" s="3"/>
      <c r="PKI9" s="78"/>
      <c r="PKJ9" s="79"/>
      <c r="PKK9" s="3"/>
      <c r="PKN9" s="79"/>
      <c r="PKO9" s="3"/>
      <c r="PKR9" s="79"/>
      <c r="PKS9" s="3"/>
      <c r="PKT9" s="78"/>
      <c r="PKU9" s="79"/>
      <c r="PKV9" s="3"/>
      <c r="PKY9" s="79"/>
      <c r="PKZ9" s="3"/>
      <c r="PLC9" s="79"/>
      <c r="PLD9" s="3"/>
      <c r="PLE9" s="78"/>
      <c r="PLF9" s="79"/>
      <c r="PLG9" s="3"/>
      <c r="PLJ9" s="79"/>
      <c r="PLK9" s="3"/>
      <c r="PLN9" s="79"/>
      <c r="PLO9" s="3"/>
      <c r="PLP9" s="78"/>
      <c r="PLQ9" s="79"/>
      <c r="PLR9" s="3"/>
      <c r="PLU9" s="79"/>
      <c r="PLV9" s="3"/>
      <c r="PLY9" s="79"/>
      <c r="PLZ9" s="3"/>
      <c r="PMA9" s="78"/>
      <c r="PMB9" s="79"/>
      <c r="PMC9" s="3"/>
      <c r="PMF9" s="79"/>
      <c r="PMG9" s="3"/>
      <c r="PMJ9" s="79"/>
      <c r="PMK9" s="3"/>
      <c r="PML9" s="78"/>
      <c r="PMM9" s="79"/>
      <c r="PMN9" s="3"/>
      <c r="PMQ9" s="79"/>
      <c r="PMR9" s="3"/>
      <c r="PMU9" s="79"/>
      <c r="PMV9" s="3"/>
      <c r="PMW9" s="78"/>
      <c r="PMX9" s="79"/>
      <c r="PMY9" s="3"/>
      <c r="PNB9" s="79"/>
      <c r="PNC9" s="3"/>
      <c r="PNF9" s="79"/>
      <c r="PNG9" s="3"/>
      <c r="PNH9" s="78"/>
      <c r="PNI9" s="79"/>
      <c r="PNJ9" s="3"/>
      <c r="PNM9" s="79"/>
      <c r="PNN9" s="3"/>
      <c r="PNQ9" s="79"/>
      <c r="PNR9" s="3"/>
      <c r="PNS9" s="78"/>
      <c r="PNT9" s="79"/>
      <c r="PNU9" s="3"/>
      <c r="PNX9" s="79"/>
      <c r="PNY9" s="3"/>
      <c r="POB9" s="79"/>
      <c r="POC9" s="3"/>
      <c r="POD9" s="78"/>
      <c r="POE9" s="79"/>
      <c r="POF9" s="3"/>
      <c r="POI9" s="79"/>
      <c r="POJ9" s="3"/>
      <c r="POM9" s="79"/>
      <c r="PON9" s="3"/>
      <c r="POO9" s="78"/>
      <c r="POP9" s="79"/>
      <c r="POQ9" s="3"/>
      <c r="POT9" s="79"/>
      <c r="POU9" s="3"/>
      <c r="POX9" s="79"/>
      <c r="POY9" s="3"/>
      <c r="POZ9" s="78"/>
      <c r="PPA9" s="79"/>
      <c r="PPB9" s="3"/>
      <c r="PPE9" s="79"/>
      <c r="PPF9" s="3"/>
      <c r="PPI9" s="79"/>
      <c r="PPJ9" s="3"/>
      <c r="PPK9" s="78"/>
      <c r="PPL9" s="79"/>
      <c r="PPM9" s="3"/>
      <c r="PPP9" s="79"/>
      <c r="PPQ9" s="3"/>
      <c r="PPT9" s="79"/>
      <c r="PPU9" s="3"/>
      <c r="PPV9" s="78"/>
      <c r="PPW9" s="79"/>
      <c r="PPX9" s="3"/>
      <c r="PQA9" s="79"/>
      <c r="PQB9" s="3"/>
      <c r="PQE9" s="79"/>
      <c r="PQF9" s="3"/>
      <c r="PQG9" s="78"/>
      <c r="PQH9" s="79"/>
      <c r="PQI9" s="3"/>
      <c r="PQL9" s="79"/>
      <c r="PQM9" s="3"/>
      <c r="PQP9" s="79"/>
      <c r="PQQ9" s="3"/>
      <c r="PQR9" s="78"/>
      <c r="PQS9" s="79"/>
      <c r="PQT9" s="3"/>
      <c r="PQW9" s="79"/>
      <c r="PQX9" s="3"/>
      <c r="PRA9" s="79"/>
      <c r="PRB9" s="3"/>
      <c r="PRC9" s="78"/>
      <c r="PRD9" s="79"/>
      <c r="PRE9" s="3"/>
      <c r="PRH9" s="79"/>
      <c r="PRI9" s="3"/>
      <c r="PRL9" s="79"/>
      <c r="PRM9" s="3"/>
      <c r="PRN9" s="78"/>
      <c r="PRO9" s="79"/>
      <c r="PRP9" s="3"/>
      <c r="PRS9" s="79"/>
      <c r="PRT9" s="3"/>
      <c r="PRW9" s="79"/>
      <c r="PRX9" s="3"/>
      <c r="PRY9" s="78"/>
      <c r="PRZ9" s="79"/>
      <c r="PSA9" s="3"/>
      <c r="PSD9" s="79"/>
      <c r="PSE9" s="3"/>
      <c r="PSH9" s="79"/>
      <c r="PSI9" s="3"/>
      <c r="PSJ9" s="78"/>
      <c r="PSK9" s="79"/>
      <c r="PSL9" s="3"/>
      <c r="PSO9" s="79"/>
      <c r="PSP9" s="3"/>
      <c r="PSS9" s="79"/>
      <c r="PST9" s="3"/>
      <c r="PSU9" s="78"/>
      <c r="PSV9" s="79"/>
      <c r="PSW9" s="3"/>
      <c r="PSZ9" s="79"/>
      <c r="PTA9" s="3"/>
      <c r="PTD9" s="79"/>
      <c r="PTE9" s="3"/>
      <c r="PTF9" s="78"/>
      <c r="PTG9" s="79"/>
      <c r="PTH9" s="3"/>
      <c r="PTK9" s="79"/>
      <c r="PTL9" s="3"/>
      <c r="PTO9" s="79"/>
      <c r="PTP9" s="3"/>
      <c r="PTQ9" s="78"/>
      <c r="PTR9" s="79"/>
      <c r="PTS9" s="3"/>
      <c r="PTV9" s="79"/>
      <c r="PTW9" s="3"/>
      <c r="PTZ9" s="79"/>
      <c r="PUA9" s="3"/>
      <c r="PUB9" s="78"/>
      <c r="PUC9" s="79"/>
      <c r="PUD9" s="3"/>
      <c r="PUG9" s="79"/>
      <c r="PUH9" s="3"/>
      <c r="PUK9" s="79"/>
      <c r="PUL9" s="3"/>
      <c r="PUM9" s="78"/>
      <c r="PUN9" s="79"/>
      <c r="PUO9" s="3"/>
      <c r="PUR9" s="79"/>
      <c r="PUS9" s="3"/>
      <c r="PUV9" s="79"/>
      <c r="PUW9" s="3"/>
      <c r="PUX9" s="78"/>
      <c r="PUY9" s="79"/>
      <c r="PUZ9" s="3"/>
      <c r="PVC9" s="79"/>
      <c r="PVD9" s="3"/>
      <c r="PVG9" s="79"/>
      <c r="PVH9" s="3"/>
      <c r="PVI9" s="78"/>
      <c r="PVJ9" s="79"/>
      <c r="PVK9" s="3"/>
      <c r="PVN9" s="79"/>
      <c r="PVO9" s="3"/>
      <c r="PVR9" s="79"/>
      <c r="PVS9" s="3"/>
      <c r="PVT9" s="78"/>
      <c r="PVU9" s="79"/>
      <c r="PVV9" s="3"/>
      <c r="PVY9" s="79"/>
      <c r="PVZ9" s="3"/>
      <c r="PWC9" s="79"/>
      <c r="PWD9" s="3"/>
      <c r="PWE9" s="78"/>
      <c r="PWF9" s="79"/>
      <c r="PWG9" s="3"/>
      <c r="PWJ9" s="79"/>
      <c r="PWK9" s="3"/>
      <c r="PWN9" s="79"/>
      <c r="PWO9" s="3"/>
      <c r="PWP9" s="78"/>
      <c r="PWQ9" s="79"/>
      <c r="PWR9" s="3"/>
      <c r="PWU9" s="79"/>
      <c r="PWV9" s="3"/>
      <c r="PWY9" s="79"/>
      <c r="PWZ9" s="3"/>
      <c r="PXA9" s="78"/>
      <c r="PXB9" s="79"/>
      <c r="PXC9" s="3"/>
      <c r="PXF9" s="79"/>
      <c r="PXG9" s="3"/>
      <c r="PXJ9" s="79"/>
      <c r="PXK9" s="3"/>
      <c r="PXL9" s="78"/>
      <c r="PXM9" s="79"/>
      <c r="PXN9" s="3"/>
      <c r="PXQ9" s="79"/>
      <c r="PXR9" s="3"/>
      <c r="PXU9" s="79"/>
      <c r="PXV9" s="3"/>
      <c r="PXW9" s="78"/>
      <c r="PXX9" s="79"/>
      <c r="PXY9" s="3"/>
      <c r="PYB9" s="79"/>
      <c r="PYC9" s="3"/>
      <c r="PYF9" s="79"/>
      <c r="PYG9" s="3"/>
      <c r="PYH9" s="78"/>
      <c r="PYI9" s="79"/>
      <c r="PYJ9" s="3"/>
      <c r="PYM9" s="79"/>
      <c r="PYN9" s="3"/>
      <c r="PYQ9" s="79"/>
      <c r="PYR9" s="3"/>
      <c r="PYS9" s="78"/>
      <c r="PYT9" s="79"/>
      <c r="PYU9" s="3"/>
      <c r="PYX9" s="79"/>
      <c r="PYY9" s="3"/>
      <c r="PZB9" s="79"/>
      <c r="PZC9" s="3"/>
      <c r="PZD9" s="78"/>
      <c r="PZE9" s="79"/>
      <c r="PZF9" s="3"/>
      <c r="PZI9" s="79"/>
      <c r="PZJ9" s="3"/>
      <c r="PZM9" s="79"/>
      <c r="PZN9" s="3"/>
      <c r="PZO9" s="78"/>
      <c r="PZP9" s="79"/>
      <c r="PZQ9" s="3"/>
      <c r="PZT9" s="79"/>
      <c r="PZU9" s="3"/>
      <c r="PZX9" s="79"/>
      <c r="PZY9" s="3"/>
      <c r="PZZ9" s="78"/>
      <c r="QAA9" s="79"/>
      <c r="QAB9" s="3"/>
      <c r="QAE9" s="79"/>
      <c r="QAF9" s="3"/>
      <c r="QAI9" s="79"/>
      <c r="QAJ9" s="3"/>
      <c r="QAK9" s="78"/>
      <c r="QAL9" s="79"/>
      <c r="QAM9" s="3"/>
      <c r="QAP9" s="79"/>
      <c r="QAQ9" s="3"/>
      <c r="QAT9" s="79"/>
      <c r="QAU9" s="3"/>
      <c r="QAV9" s="78"/>
      <c r="QAW9" s="79"/>
      <c r="QAX9" s="3"/>
      <c r="QBA9" s="79"/>
      <c r="QBB9" s="3"/>
      <c r="QBE9" s="79"/>
      <c r="QBF9" s="3"/>
      <c r="QBG9" s="78"/>
      <c r="QBH9" s="79"/>
      <c r="QBI9" s="3"/>
      <c r="QBL9" s="79"/>
      <c r="QBM9" s="3"/>
      <c r="QBP9" s="79"/>
      <c r="QBQ9" s="3"/>
      <c r="QBR9" s="78"/>
      <c r="QBS9" s="79"/>
      <c r="QBT9" s="3"/>
      <c r="QBW9" s="79"/>
      <c r="QBX9" s="3"/>
      <c r="QCA9" s="79"/>
      <c r="QCB9" s="3"/>
      <c r="QCC9" s="78"/>
      <c r="QCD9" s="79"/>
      <c r="QCE9" s="3"/>
      <c r="QCH9" s="79"/>
      <c r="QCI9" s="3"/>
      <c r="QCL9" s="79"/>
      <c r="QCM9" s="3"/>
      <c r="QCN9" s="78"/>
      <c r="QCO9" s="79"/>
      <c r="QCP9" s="3"/>
      <c r="QCS9" s="79"/>
      <c r="QCT9" s="3"/>
      <c r="QCW9" s="79"/>
      <c r="QCX9" s="3"/>
      <c r="QCY9" s="78"/>
      <c r="QCZ9" s="79"/>
      <c r="QDA9" s="3"/>
      <c r="QDD9" s="79"/>
      <c r="QDE9" s="3"/>
      <c r="QDH9" s="79"/>
      <c r="QDI9" s="3"/>
      <c r="QDJ9" s="78"/>
      <c r="QDK9" s="79"/>
      <c r="QDL9" s="3"/>
      <c r="QDO9" s="79"/>
      <c r="QDP9" s="3"/>
      <c r="QDS9" s="79"/>
      <c r="QDT9" s="3"/>
      <c r="QDU9" s="78"/>
      <c r="QDV9" s="79"/>
      <c r="QDW9" s="3"/>
      <c r="QDZ9" s="79"/>
      <c r="QEA9" s="3"/>
      <c r="QED9" s="79"/>
      <c r="QEE9" s="3"/>
      <c r="QEF9" s="78"/>
      <c r="QEG9" s="79"/>
      <c r="QEH9" s="3"/>
      <c r="QEK9" s="79"/>
      <c r="QEL9" s="3"/>
      <c r="QEO9" s="79"/>
      <c r="QEP9" s="3"/>
      <c r="QEQ9" s="78"/>
      <c r="QER9" s="79"/>
      <c r="QES9" s="3"/>
      <c r="QEV9" s="79"/>
      <c r="QEW9" s="3"/>
      <c r="QEZ9" s="79"/>
      <c r="QFA9" s="3"/>
      <c r="QFB9" s="78"/>
      <c r="QFC9" s="79"/>
      <c r="QFD9" s="3"/>
      <c r="QFG9" s="79"/>
      <c r="QFH9" s="3"/>
      <c r="QFK9" s="79"/>
      <c r="QFL9" s="3"/>
      <c r="QFM9" s="78"/>
      <c r="QFN9" s="79"/>
      <c r="QFO9" s="3"/>
      <c r="QFR9" s="79"/>
      <c r="QFS9" s="3"/>
      <c r="QFV9" s="79"/>
      <c r="QFW9" s="3"/>
      <c r="QFX9" s="78"/>
      <c r="QFY9" s="79"/>
      <c r="QFZ9" s="3"/>
      <c r="QGC9" s="79"/>
      <c r="QGD9" s="3"/>
      <c r="QGG9" s="79"/>
      <c r="QGH9" s="3"/>
      <c r="QGI9" s="78"/>
      <c r="QGJ9" s="79"/>
      <c r="QGK9" s="3"/>
      <c r="QGN9" s="79"/>
      <c r="QGO9" s="3"/>
      <c r="QGR9" s="79"/>
      <c r="QGS9" s="3"/>
      <c r="QGT9" s="78"/>
      <c r="QGU9" s="79"/>
      <c r="QGV9" s="3"/>
      <c r="QGY9" s="79"/>
      <c r="QGZ9" s="3"/>
      <c r="QHC9" s="79"/>
      <c r="QHD9" s="3"/>
      <c r="QHE9" s="78"/>
      <c r="QHF9" s="79"/>
      <c r="QHG9" s="3"/>
      <c r="QHJ9" s="79"/>
      <c r="QHK9" s="3"/>
      <c r="QHN9" s="79"/>
      <c r="QHO9" s="3"/>
      <c r="QHP9" s="78"/>
      <c r="QHQ9" s="79"/>
      <c r="QHR9" s="3"/>
      <c r="QHU9" s="79"/>
      <c r="QHV9" s="3"/>
      <c r="QHY9" s="79"/>
      <c r="QHZ9" s="3"/>
      <c r="QIA9" s="78"/>
      <c r="QIB9" s="79"/>
      <c r="QIC9" s="3"/>
      <c r="QIF9" s="79"/>
      <c r="QIG9" s="3"/>
      <c r="QIJ9" s="79"/>
      <c r="QIK9" s="3"/>
      <c r="QIL9" s="78"/>
      <c r="QIM9" s="79"/>
      <c r="QIN9" s="3"/>
      <c r="QIQ9" s="79"/>
      <c r="QIR9" s="3"/>
      <c r="QIU9" s="79"/>
      <c r="QIV9" s="3"/>
      <c r="QIW9" s="78"/>
      <c r="QIX9" s="79"/>
      <c r="QIY9" s="3"/>
      <c r="QJB9" s="79"/>
      <c r="QJC9" s="3"/>
      <c r="QJF9" s="79"/>
      <c r="QJG9" s="3"/>
      <c r="QJH9" s="78"/>
      <c r="QJI9" s="79"/>
      <c r="QJJ9" s="3"/>
      <c r="QJM9" s="79"/>
      <c r="QJN9" s="3"/>
      <c r="QJQ9" s="79"/>
      <c r="QJR9" s="3"/>
      <c r="QJS9" s="78"/>
      <c r="QJT9" s="79"/>
      <c r="QJU9" s="3"/>
      <c r="QJX9" s="79"/>
      <c r="QJY9" s="3"/>
      <c r="QKB9" s="79"/>
      <c r="QKC9" s="3"/>
      <c r="QKD9" s="78"/>
      <c r="QKE9" s="79"/>
      <c r="QKF9" s="3"/>
      <c r="QKI9" s="79"/>
      <c r="QKJ9" s="3"/>
      <c r="QKM9" s="79"/>
      <c r="QKN9" s="3"/>
      <c r="QKO9" s="78"/>
      <c r="QKP9" s="79"/>
      <c r="QKQ9" s="3"/>
      <c r="QKT9" s="79"/>
      <c r="QKU9" s="3"/>
      <c r="QKX9" s="79"/>
      <c r="QKY9" s="3"/>
      <c r="QKZ9" s="78"/>
      <c r="QLA9" s="79"/>
      <c r="QLB9" s="3"/>
      <c r="QLE9" s="79"/>
      <c r="QLF9" s="3"/>
      <c r="QLI9" s="79"/>
      <c r="QLJ9" s="3"/>
      <c r="QLK9" s="78"/>
      <c r="QLL9" s="79"/>
      <c r="QLM9" s="3"/>
      <c r="QLP9" s="79"/>
      <c r="QLQ9" s="3"/>
      <c r="QLT9" s="79"/>
      <c r="QLU9" s="3"/>
      <c r="QLV9" s="78"/>
      <c r="QLW9" s="79"/>
      <c r="QLX9" s="3"/>
      <c r="QMA9" s="79"/>
      <c r="QMB9" s="3"/>
      <c r="QME9" s="79"/>
      <c r="QMF9" s="3"/>
      <c r="QMG9" s="78"/>
      <c r="QMH9" s="79"/>
      <c r="QMI9" s="3"/>
      <c r="QML9" s="79"/>
      <c r="QMM9" s="3"/>
      <c r="QMP9" s="79"/>
      <c r="QMQ9" s="3"/>
      <c r="QMR9" s="78"/>
      <c r="QMS9" s="79"/>
      <c r="QMT9" s="3"/>
      <c r="QMW9" s="79"/>
      <c r="QMX9" s="3"/>
      <c r="QNA9" s="79"/>
      <c r="QNB9" s="3"/>
      <c r="QNC9" s="78"/>
      <c r="QND9" s="79"/>
      <c r="QNE9" s="3"/>
      <c r="QNH9" s="79"/>
      <c r="QNI9" s="3"/>
      <c r="QNL9" s="79"/>
      <c r="QNM9" s="3"/>
      <c r="QNN9" s="78"/>
      <c r="QNO9" s="79"/>
      <c r="QNP9" s="3"/>
      <c r="QNS9" s="79"/>
      <c r="QNT9" s="3"/>
      <c r="QNW9" s="79"/>
      <c r="QNX9" s="3"/>
      <c r="QNY9" s="78"/>
      <c r="QNZ9" s="79"/>
      <c r="QOA9" s="3"/>
      <c r="QOD9" s="79"/>
      <c r="QOE9" s="3"/>
      <c r="QOH9" s="79"/>
      <c r="QOI9" s="3"/>
      <c r="QOJ9" s="78"/>
      <c r="QOK9" s="79"/>
      <c r="QOL9" s="3"/>
      <c r="QOO9" s="79"/>
      <c r="QOP9" s="3"/>
      <c r="QOS9" s="79"/>
      <c r="QOT9" s="3"/>
      <c r="QOU9" s="78"/>
      <c r="QOV9" s="79"/>
      <c r="QOW9" s="3"/>
      <c r="QOZ9" s="79"/>
      <c r="QPA9" s="3"/>
      <c r="QPD9" s="79"/>
      <c r="QPE9" s="3"/>
      <c r="QPF9" s="78"/>
      <c r="QPG9" s="79"/>
      <c r="QPH9" s="3"/>
      <c r="QPK9" s="79"/>
      <c r="QPL9" s="3"/>
      <c r="QPO9" s="79"/>
      <c r="QPP9" s="3"/>
      <c r="QPQ9" s="78"/>
      <c r="QPR9" s="79"/>
      <c r="QPS9" s="3"/>
      <c r="QPV9" s="79"/>
      <c r="QPW9" s="3"/>
      <c r="QPZ9" s="79"/>
      <c r="QQA9" s="3"/>
      <c r="QQB9" s="78"/>
      <c r="QQC9" s="79"/>
      <c r="QQD9" s="3"/>
      <c r="QQG9" s="79"/>
      <c r="QQH9" s="3"/>
      <c r="QQK9" s="79"/>
      <c r="QQL9" s="3"/>
      <c r="QQM9" s="78"/>
      <c r="QQN9" s="79"/>
      <c r="QQO9" s="3"/>
      <c r="QQR9" s="79"/>
      <c r="QQS9" s="3"/>
      <c r="QQV9" s="79"/>
      <c r="QQW9" s="3"/>
      <c r="QQX9" s="78"/>
      <c r="QQY9" s="79"/>
      <c r="QQZ9" s="3"/>
      <c r="QRC9" s="79"/>
      <c r="QRD9" s="3"/>
      <c r="QRG9" s="79"/>
      <c r="QRH9" s="3"/>
      <c r="QRI9" s="78"/>
      <c r="QRJ9" s="79"/>
      <c r="QRK9" s="3"/>
      <c r="QRN9" s="79"/>
      <c r="QRO9" s="3"/>
      <c r="QRR9" s="79"/>
      <c r="QRS9" s="3"/>
      <c r="QRT9" s="78"/>
      <c r="QRU9" s="79"/>
      <c r="QRV9" s="3"/>
      <c r="QRY9" s="79"/>
      <c r="QRZ9" s="3"/>
      <c r="QSC9" s="79"/>
      <c r="QSD9" s="3"/>
      <c r="QSE9" s="78"/>
      <c r="QSF9" s="79"/>
      <c r="QSG9" s="3"/>
      <c r="QSJ9" s="79"/>
      <c r="QSK9" s="3"/>
      <c r="QSN9" s="79"/>
      <c r="QSO9" s="3"/>
      <c r="QSP9" s="78"/>
      <c r="QSQ9" s="79"/>
      <c r="QSR9" s="3"/>
      <c r="QSU9" s="79"/>
      <c r="QSV9" s="3"/>
      <c r="QSY9" s="79"/>
      <c r="QSZ9" s="3"/>
      <c r="QTA9" s="78"/>
      <c r="QTB9" s="79"/>
      <c r="QTC9" s="3"/>
      <c r="QTF9" s="79"/>
      <c r="QTG9" s="3"/>
      <c r="QTJ9" s="79"/>
      <c r="QTK9" s="3"/>
      <c r="QTL9" s="78"/>
      <c r="QTM9" s="79"/>
      <c r="QTN9" s="3"/>
      <c r="QTQ9" s="79"/>
      <c r="QTR9" s="3"/>
      <c r="QTU9" s="79"/>
      <c r="QTV9" s="3"/>
      <c r="QTW9" s="78"/>
      <c r="QTX9" s="79"/>
      <c r="QTY9" s="3"/>
      <c r="QUB9" s="79"/>
      <c r="QUC9" s="3"/>
      <c r="QUF9" s="79"/>
      <c r="QUG9" s="3"/>
      <c r="QUH9" s="78"/>
      <c r="QUI9" s="79"/>
      <c r="QUJ9" s="3"/>
      <c r="QUM9" s="79"/>
      <c r="QUN9" s="3"/>
      <c r="QUQ9" s="79"/>
      <c r="QUR9" s="3"/>
      <c r="QUS9" s="78"/>
      <c r="QUT9" s="79"/>
      <c r="QUU9" s="3"/>
      <c r="QUX9" s="79"/>
      <c r="QUY9" s="3"/>
      <c r="QVB9" s="79"/>
      <c r="QVC9" s="3"/>
      <c r="QVD9" s="78"/>
      <c r="QVE9" s="79"/>
      <c r="QVF9" s="3"/>
      <c r="QVI9" s="79"/>
      <c r="QVJ9" s="3"/>
      <c r="QVM9" s="79"/>
      <c r="QVN9" s="3"/>
      <c r="QVO9" s="78"/>
      <c r="QVP9" s="79"/>
      <c r="QVQ9" s="3"/>
      <c r="QVT9" s="79"/>
      <c r="QVU9" s="3"/>
      <c r="QVX9" s="79"/>
      <c r="QVY9" s="3"/>
      <c r="QVZ9" s="78"/>
      <c r="QWA9" s="79"/>
      <c r="QWB9" s="3"/>
      <c r="QWE9" s="79"/>
      <c r="QWF9" s="3"/>
      <c r="QWI9" s="79"/>
      <c r="QWJ9" s="3"/>
      <c r="QWK9" s="78"/>
      <c r="QWL9" s="79"/>
      <c r="QWM9" s="3"/>
      <c r="QWP9" s="79"/>
      <c r="QWQ9" s="3"/>
      <c r="QWT9" s="79"/>
      <c r="QWU9" s="3"/>
      <c r="QWV9" s="78"/>
      <c r="QWW9" s="79"/>
      <c r="QWX9" s="3"/>
      <c r="QXA9" s="79"/>
      <c r="QXB9" s="3"/>
      <c r="QXE9" s="79"/>
      <c r="QXF9" s="3"/>
      <c r="QXG9" s="78"/>
      <c r="QXH9" s="79"/>
      <c r="QXI9" s="3"/>
      <c r="QXL9" s="79"/>
      <c r="QXM9" s="3"/>
      <c r="QXP9" s="79"/>
      <c r="QXQ9" s="3"/>
      <c r="QXR9" s="78"/>
      <c r="QXS9" s="79"/>
      <c r="QXT9" s="3"/>
      <c r="QXW9" s="79"/>
      <c r="QXX9" s="3"/>
      <c r="QYA9" s="79"/>
      <c r="QYB9" s="3"/>
      <c r="QYC9" s="78"/>
      <c r="QYD9" s="79"/>
      <c r="QYE9" s="3"/>
      <c r="QYH9" s="79"/>
      <c r="QYI9" s="3"/>
      <c r="QYL9" s="79"/>
      <c r="QYM9" s="3"/>
      <c r="QYN9" s="78"/>
      <c r="QYO9" s="79"/>
      <c r="QYP9" s="3"/>
      <c r="QYS9" s="79"/>
      <c r="QYT9" s="3"/>
      <c r="QYW9" s="79"/>
      <c r="QYX9" s="3"/>
      <c r="QYY9" s="78"/>
      <c r="QYZ9" s="79"/>
      <c r="QZA9" s="3"/>
      <c r="QZD9" s="79"/>
      <c r="QZE9" s="3"/>
      <c r="QZH9" s="79"/>
      <c r="QZI9" s="3"/>
      <c r="QZJ9" s="78"/>
      <c r="QZK9" s="79"/>
      <c r="QZL9" s="3"/>
      <c r="QZO9" s="79"/>
      <c r="QZP9" s="3"/>
      <c r="QZS9" s="79"/>
      <c r="QZT9" s="3"/>
      <c r="QZU9" s="78"/>
      <c r="QZV9" s="79"/>
      <c r="QZW9" s="3"/>
      <c r="QZZ9" s="79"/>
      <c r="RAA9" s="3"/>
      <c r="RAD9" s="79"/>
      <c r="RAE9" s="3"/>
      <c r="RAF9" s="78"/>
      <c r="RAG9" s="79"/>
      <c r="RAH9" s="3"/>
      <c r="RAK9" s="79"/>
      <c r="RAL9" s="3"/>
      <c r="RAO9" s="79"/>
      <c r="RAP9" s="3"/>
      <c r="RAQ9" s="78"/>
      <c r="RAR9" s="79"/>
      <c r="RAS9" s="3"/>
      <c r="RAV9" s="79"/>
      <c r="RAW9" s="3"/>
      <c r="RAZ9" s="79"/>
      <c r="RBA9" s="3"/>
      <c r="RBB9" s="78"/>
      <c r="RBC9" s="79"/>
      <c r="RBD9" s="3"/>
      <c r="RBG9" s="79"/>
      <c r="RBH9" s="3"/>
      <c r="RBK9" s="79"/>
      <c r="RBL9" s="3"/>
      <c r="RBM9" s="78"/>
      <c r="RBN9" s="79"/>
      <c r="RBO9" s="3"/>
      <c r="RBR9" s="79"/>
      <c r="RBS9" s="3"/>
      <c r="RBV9" s="79"/>
      <c r="RBW9" s="3"/>
      <c r="RBX9" s="78"/>
      <c r="RBY9" s="79"/>
      <c r="RBZ9" s="3"/>
      <c r="RCC9" s="79"/>
      <c r="RCD9" s="3"/>
      <c r="RCG9" s="79"/>
      <c r="RCH9" s="3"/>
      <c r="RCI9" s="78"/>
      <c r="RCJ9" s="79"/>
      <c r="RCK9" s="3"/>
      <c r="RCN9" s="79"/>
      <c r="RCO9" s="3"/>
      <c r="RCR9" s="79"/>
      <c r="RCS9" s="3"/>
      <c r="RCT9" s="78"/>
      <c r="RCU9" s="79"/>
      <c r="RCV9" s="3"/>
      <c r="RCY9" s="79"/>
      <c r="RCZ9" s="3"/>
      <c r="RDC9" s="79"/>
      <c r="RDD9" s="3"/>
      <c r="RDE9" s="78"/>
      <c r="RDF9" s="79"/>
      <c r="RDG9" s="3"/>
      <c r="RDJ9" s="79"/>
      <c r="RDK9" s="3"/>
      <c r="RDN9" s="79"/>
      <c r="RDO9" s="3"/>
      <c r="RDP9" s="78"/>
      <c r="RDQ9" s="79"/>
      <c r="RDR9" s="3"/>
      <c r="RDU9" s="79"/>
      <c r="RDV9" s="3"/>
      <c r="RDY9" s="79"/>
      <c r="RDZ9" s="3"/>
      <c r="REA9" s="78"/>
      <c r="REB9" s="79"/>
      <c r="REC9" s="3"/>
      <c r="REF9" s="79"/>
      <c r="REG9" s="3"/>
      <c r="REJ9" s="79"/>
      <c r="REK9" s="3"/>
      <c r="REL9" s="78"/>
      <c r="REM9" s="79"/>
      <c r="REN9" s="3"/>
      <c r="REQ9" s="79"/>
      <c r="RER9" s="3"/>
      <c r="REU9" s="79"/>
      <c r="REV9" s="3"/>
      <c r="REW9" s="78"/>
      <c r="REX9" s="79"/>
      <c r="REY9" s="3"/>
      <c r="RFB9" s="79"/>
      <c r="RFC9" s="3"/>
      <c r="RFF9" s="79"/>
      <c r="RFG9" s="3"/>
      <c r="RFH9" s="78"/>
      <c r="RFI9" s="79"/>
      <c r="RFJ9" s="3"/>
      <c r="RFM9" s="79"/>
      <c r="RFN9" s="3"/>
      <c r="RFQ9" s="79"/>
      <c r="RFR9" s="3"/>
      <c r="RFS9" s="78"/>
      <c r="RFT9" s="79"/>
      <c r="RFU9" s="3"/>
      <c r="RFX9" s="79"/>
      <c r="RFY9" s="3"/>
      <c r="RGB9" s="79"/>
      <c r="RGC9" s="3"/>
      <c r="RGD9" s="78"/>
      <c r="RGE9" s="79"/>
      <c r="RGF9" s="3"/>
      <c r="RGI9" s="79"/>
      <c r="RGJ9" s="3"/>
      <c r="RGM9" s="79"/>
      <c r="RGN9" s="3"/>
      <c r="RGO9" s="78"/>
      <c r="RGP9" s="79"/>
      <c r="RGQ9" s="3"/>
      <c r="RGT9" s="79"/>
      <c r="RGU9" s="3"/>
      <c r="RGX9" s="79"/>
      <c r="RGY9" s="3"/>
      <c r="RGZ9" s="78"/>
      <c r="RHA9" s="79"/>
      <c r="RHB9" s="3"/>
      <c r="RHE9" s="79"/>
      <c r="RHF9" s="3"/>
      <c r="RHI9" s="79"/>
      <c r="RHJ9" s="3"/>
      <c r="RHK9" s="78"/>
      <c r="RHL9" s="79"/>
      <c r="RHM9" s="3"/>
      <c r="RHP9" s="79"/>
      <c r="RHQ9" s="3"/>
      <c r="RHT9" s="79"/>
      <c r="RHU9" s="3"/>
      <c r="RHV9" s="78"/>
      <c r="RHW9" s="79"/>
      <c r="RHX9" s="3"/>
      <c r="RIA9" s="79"/>
      <c r="RIB9" s="3"/>
      <c r="RIE9" s="79"/>
      <c r="RIF9" s="3"/>
      <c r="RIG9" s="78"/>
      <c r="RIH9" s="79"/>
      <c r="RII9" s="3"/>
      <c r="RIL9" s="79"/>
      <c r="RIM9" s="3"/>
      <c r="RIP9" s="79"/>
      <c r="RIQ9" s="3"/>
      <c r="RIR9" s="78"/>
      <c r="RIS9" s="79"/>
      <c r="RIT9" s="3"/>
      <c r="RIW9" s="79"/>
      <c r="RIX9" s="3"/>
      <c r="RJA9" s="79"/>
      <c r="RJB9" s="3"/>
      <c r="RJC9" s="78"/>
      <c r="RJD9" s="79"/>
      <c r="RJE9" s="3"/>
      <c r="RJH9" s="79"/>
      <c r="RJI9" s="3"/>
      <c r="RJL9" s="79"/>
      <c r="RJM9" s="3"/>
      <c r="RJN9" s="78"/>
      <c r="RJO9" s="79"/>
      <c r="RJP9" s="3"/>
      <c r="RJS9" s="79"/>
      <c r="RJT9" s="3"/>
      <c r="RJW9" s="79"/>
      <c r="RJX9" s="3"/>
      <c r="RJY9" s="78"/>
      <c r="RJZ9" s="79"/>
      <c r="RKA9" s="3"/>
      <c r="RKD9" s="79"/>
      <c r="RKE9" s="3"/>
      <c r="RKH9" s="79"/>
      <c r="RKI9" s="3"/>
      <c r="RKJ9" s="78"/>
      <c r="RKK9" s="79"/>
      <c r="RKL9" s="3"/>
      <c r="RKO9" s="79"/>
      <c r="RKP9" s="3"/>
      <c r="RKS9" s="79"/>
      <c r="RKT9" s="3"/>
      <c r="RKU9" s="78"/>
      <c r="RKV9" s="79"/>
      <c r="RKW9" s="3"/>
      <c r="RKZ9" s="79"/>
      <c r="RLA9" s="3"/>
      <c r="RLD9" s="79"/>
      <c r="RLE9" s="3"/>
      <c r="RLF9" s="78"/>
      <c r="RLG9" s="79"/>
      <c r="RLH9" s="3"/>
      <c r="RLK9" s="79"/>
      <c r="RLL9" s="3"/>
      <c r="RLO9" s="79"/>
      <c r="RLP9" s="3"/>
      <c r="RLQ9" s="78"/>
      <c r="RLR9" s="79"/>
      <c r="RLS9" s="3"/>
      <c r="RLV9" s="79"/>
      <c r="RLW9" s="3"/>
      <c r="RLZ9" s="79"/>
      <c r="RMA9" s="3"/>
      <c r="RMB9" s="78"/>
      <c r="RMC9" s="79"/>
      <c r="RMD9" s="3"/>
      <c r="RMG9" s="79"/>
      <c r="RMH9" s="3"/>
      <c r="RMK9" s="79"/>
      <c r="RML9" s="3"/>
      <c r="RMM9" s="78"/>
      <c r="RMN9" s="79"/>
      <c r="RMO9" s="3"/>
      <c r="RMR9" s="79"/>
      <c r="RMS9" s="3"/>
      <c r="RMV9" s="79"/>
      <c r="RMW9" s="3"/>
      <c r="RMX9" s="78"/>
      <c r="RMY9" s="79"/>
      <c r="RMZ9" s="3"/>
      <c r="RNC9" s="79"/>
      <c r="RND9" s="3"/>
      <c r="RNG9" s="79"/>
      <c r="RNH9" s="3"/>
      <c r="RNI9" s="78"/>
      <c r="RNJ9" s="79"/>
      <c r="RNK9" s="3"/>
      <c r="RNN9" s="79"/>
      <c r="RNO9" s="3"/>
      <c r="RNR9" s="79"/>
      <c r="RNS9" s="3"/>
      <c r="RNT9" s="78"/>
      <c r="RNU9" s="79"/>
      <c r="RNV9" s="3"/>
      <c r="RNY9" s="79"/>
      <c r="RNZ9" s="3"/>
      <c r="ROC9" s="79"/>
      <c r="ROD9" s="3"/>
      <c r="ROE9" s="78"/>
      <c r="ROF9" s="79"/>
      <c r="ROG9" s="3"/>
      <c r="ROJ9" s="79"/>
      <c r="ROK9" s="3"/>
      <c r="RON9" s="79"/>
      <c r="ROO9" s="3"/>
      <c r="ROP9" s="78"/>
      <c r="ROQ9" s="79"/>
      <c r="ROR9" s="3"/>
      <c r="ROU9" s="79"/>
      <c r="ROV9" s="3"/>
      <c r="ROY9" s="79"/>
      <c r="ROZ9" s="3"/>
      <c r="RPA9" s="78"/>
      <c r="RPB9" s="79"/>
      <c r="RPC9" s="3"/>
      <c r="RPF9" s="79"/>
      <c r="RPG9" s="3"/>
      <c r="RPJ9" s="79"/>
      <c r="RPK9" s="3"/>
      <c r="RPL9" s="78"/>
      <c r="RPM9" s="79"/>
      <c r="RPN9" s="3"/>
      <c r="RPQ9" s="79"/>
      <c r="RPR9" s="3"/>
      <c r="RPU9" s="79"/>
      <c r="RPV9" s="3"/>
      <c r="RPW9" s="78"/>
      <c r="RPX9" s="79"/>
      <c r="RPY9" s="3"/>
      <c r="RQB9" s="79"/>
      <c r="RQC9" s="3"/>
      <c r="RQF9" s="79"/>
      <c r="RQG9" s="3"/>
      <c r="RQH9" s="78"/>
      <c r="RQI9" s="79"/>
      <c r="RQJ9" s="3"/>
      <c r="RQM9" s="79"/>
      <c r="RQN9" s="3"/>
      <c r="RQQ9" s="79"/>
      <c r="RQR9" s="3"/>
      <c r="RQS9" s="78"/>
      <c r="RQT9" s="79"/>
      <c r="RQU9" s="3"/>
      <c r="RQX9" s="79"/>
      <c r="RQY9" s="3"/>
      <c r="RRB9" s="79"/>
      <c r="RRC9" s="3"/>
      <c r="RRD9" s="78"/>
      <c r="RRE9" s="79"/>
      <c r="RRF9" s="3"/>
      <c r="RRI9" s="79"/>
      <c r="RRJ9" s="3"/>
      <c r="RRM9" s="79"/>
      <c r="RRN9" s="3"/>
      <c r="RRO9" s="78"/>
      <c r="RRP9" s="79"/>
      <c r="RRQ9" s="3"/>
      <c r="RRT9" s="79"/>
      <c r="RRU9" s="3"/>
      <c r="RRX9" s="79"/>
      <c r="RRY9" s="3"/>
      <c r="RRZ9" s="78"/>
      <c r="RSA9" s="79"/>
      <c r="RSB9" s="3"/>
      <c r="RSE9" s="79"/>
      <c r="RSF9" s="3"/>
      <c r="RSI9" s="79"/>
      <c r="RSJ9" s="3"/>
      <c r="RSK9" s="78"/>
      <c r="RSL9" s="79"/>
      <c r="RSM9" s="3"/>
      <c r="RSP9" s="79"/>
      <c r="RSQ9" s="3"/>
      <c r="RST9" s="79"/>
      <c r="RSU9" s="3"/>
      <c r="RSV9" s="78"/>
      <c r="RSW9" s="79"/>
      <c r="RSX9" s="3"/>
      <c r="RTA9" s="79"/>
      <c r="RTB9" s="3"/>
      <c r="RTE9" s="79"/>
      <c r="RTF9" s="3"/>
      <c r="RTG9" s="78"/>
      <c r="RTH9" s="79"/>
      <c r="RTI9" s="3"/>
      <c r="RTL9" s="79"/>
      <c r="RTM9" s="3"/>
      <c r="RTP9" s="79"/>
      <c r="RTQ9" s="3"/>
      <c r="RTR9" s="78"/>
      <c r="RTS9" s="79"/>
      <c r="RTT9" s="3"/>
      <c r="RTW9" s="79"/>
      <c r="RTX9" s="3"/>
      <c r="RUA9" s="79"/>
      <c r="RUB9" s="3"/>
      <c r="RUC9" s="78"/>
      <c r="RUD9" s="79"/>
      <c r="RUE9" s="3"/>
      <c r="RUH9" s="79"/>
      <c r="RUI9" s="3"/>
      <c r="RUL9" s="79"/>
      <c r="RUM9" s="3"/>
      <c r="RUN9" s="78"/>
      <c r="RUO9" s="79"/>
      <c r="RUP9" s="3"/>
      <c r="RUS9" s="79"/>
      <c r="RUT9" s="3"/>
      <c r="RUW9" s="79"/>
      <c r="RUX9" s="3"/>
      <c r="RUY9" s="78"/>
      <c r="RUZ9" s="79"/>
      <c r="RVA9" s="3"/>
      <c r="RVD9" s="79"/>
      <c r="RVE9" s="3"/>
      <c r="RVH9" s="79"/>
      <c r="RVI9" s="3"/>
      <c r="RVJ9" s="78"/>
      <c r="RVK9" s="79"/>
      <c r="RVL9" s="3"/>
      <c r="RVO9" s="79"/>
      <c r="RVP9" s="3"/>
      <c r="RVS9" s="79"/>
      <c r="RVT9" s="3"/>
      <c r="RVU9" s="78"/>
      <c r="RVV9" s="79"/>
      <c r="RVW9" s="3"/>
      <c r="RVZ9" s="79"/>
      <c r="RWA9" s="3"/>
      <c r="RWD9" s="79"/>
      <c r="RWE9" s="3"/>
      <c r="RWF9" s="78"/>
      <c r="RWG9" s="79"/>
      <c r="RWH9" s="3"/>
      <c r="RWK9" s="79"/>
      <c r="RWL9" s="3"/>
      <c r="RWO9" s="79"/>
      <c r="RWP9" s="3"/>
      <c r="RWQ9" s="78"/>
      <c r="RWR9" s="79"/>
      <c r="RWS9" s="3"/>
      <c r="RWV9" s="79"/>
      <c r="RWW9" s="3"/>
      <c r="RWZ9" s="79"/>
      <c r="RXA9" s="3"/>
      <c r="RXB9" s="78"/>
      <c r="RXC9" s="79"/>
      <c r="RXD9" s="3"/>
      <c r="RXG9" s="79"/>
      <c r="RXH9" s="3"/>
      <c r="RXK9" s="79"/>
      <c r="RXL9" s="3"/>
      <c r="RXM9" s="78"/>
      <c r="RXN9" s="79"/>
      <c r="RXO9" s="3"/>
      <c r="RXR9" s="79"/>
      <c r="RXS9" s="3"/>
      <c r="RXV9" s="79"/>
      <c r="RXW9" s="3"/>
      <c r="RXX9" s="78"/>
      <c r="RXY9" s="79"/>
      <c r="RXZ9" s="3"/>
      <c r="RYC9" s="79"/>
      <c r="RYD9" s="3"/>
      <c r="RYG9" s="79"/>
      <c r="RYH9" s="3"/>
      <c r="RYI9" s="78"/>
      <c r="RYJ9" s="79"/>
      <c r="RYK9" s="3"/>
      <c r="RYN9" s="79"/>
      <c r="RYO9" s="3"/>
      <c r="RYR9" s="79"/>
      <c r="RYS9" s="3"/>
      <c r="RYT9" s="78"/>
      <c r="RYU9" s="79"/>
      <c r="RYV9" s="3"/>
      <c r="RYY9" s="79"/>
      <c r="RYZ9" s="3"/>
      <c r="RZC9" s="79"/>
      <c r="RZD9" s="3"/>
      <c r="RZE9" s="78"/>
      <c r="RZF9" s="79"/>
      <c r="RZG9" s="3"/>
      <c r="RZJ9" s="79"/>
      <c r="RZK9" s="3"/>
      <c r="RZN9" s="79"/>
      <c r="RZO9" s="3"/>
      <c r="RZP9" s="78"/>
      <c r="RZQ9" s="79"/>
      <c r="RZR9" s="3"/>
      <c r="RZU9" s="79"/>
      <c r="RZV9" s="3"/>
      <c r="RZY9" s="79"/>
      <c r="RZZ9" s="3"/>
      <c r="SAA9" s="78"/>
      <c r="SAB9" s="79"/>
      <c r="SAC9" s="3"/>
      <c r="SAF9" s="79"/>
      <c r="SAG9" s="3"/>
      <c r="SAJ9" s="79"/>
      <c r="SAK9" s="3"/>
      <c r="SAL9" s="78"/>
      <c r="SAM9" s="79"/>
      <c r="SAN9" s="3"/>
      <c r="SAQ9" s="79"/>
      <c r="SAR9" s="3"/>
      <c r="SAU9" s="79"/>
      <c r="SAV9" s="3"/>
      <c r="SAW9" s="78"/>
      <c r="SAX9" s="79"/>
      <c r="SAY9" s="3"/>
      <c r="SBB9" s="79"/>
      <c r="SBC9" s="3"/>
      <c r="SBF9" s="79"/>
      <c r="SBG9" s="3"/>
      <c r="SBH9" s="78"/>
      <c r="SBI9" s="79"/>
      <c r="SBJ9" s="3"/>
      <c r="SBM9" s="79"/>
      <c r="SBN9" s="3"/>
      <c r="SBQ9" s="79"/>
      <c r="SBR9" s="3"/>
      <c r="SBS9" s="78"/>
      <c r="SBT9" s="79"/>
      <c r="SBU9" s="3"/>
      <c r="SBX9" s="79"/>
      <c r="SBY9" s="3"/>
      <c r="SCB9" s="79"/>
      <c r="SCC9" s="3"/>
      <c r="SCD9" s="78"/>
      <c r="SCE9" s="79"/>
      <c r="SCF9" s="3"/>
      <c r="SCI9" s="79"/>
      <c r="SCJ9" s="3"/>
      <c r="SCM9" s="79"/>
      <c r="SCN9" s="3"/>
      <c r="SCO9" s="78"/>
      <c r="SCP9" s="79"/>
      <c r="SCQ9" s="3"/>
      <c r="SCT9" s="79"/>
      <c r="SCU9" s="3"/>
      <c r="SCX9" s="79"/>
      <c r="SCY9" s="3"/>
      <c r="SCZ9" s="78"/>
      <c r="SDA9" s="79"/>
      <c r="SDB9" s="3"/>
      <c r="SDE9" s="79"/>
      <c r="SDF9" s="3"/>
      <c r="SDI9" s="79"/>
      <c r="SDJ9" s="3"/>
      <c r="SDK9" s="78"/>
      <c r="SDL9" s="79"/>
      <c r="SDM9" s="3"/>
      <c r="SDP9" s="79"/>
      <c r="SDQ9" s="3"/>
      <c r="SDT9" s="79"/>
      <c r="SDU9" s="3"/>
      <c r="SDV9" s="78"/>
      <c r="SDW9" s="79"/>
      <c r="SDX9" s="3"/>
      <c r="SEA9" s="79"/>
      <c r="SEB9" s="3"/>
      <c r="SEE9" s="79"/>
      <c r="SEF9" s="3"/>
      <c r="SEG9" s="78"/>
      <c r="SEH9" s="79"/>
      <c r="SEI9" s="3"/>
      <c r="SEL9" s="79"/>
      <c r="SEM9" s="3"/>
      <c r="SEP9" s="79"/>
      <c r="SEQ9" s="3"/>
      <c r="SER9" s="78"/>
      <c r="SES9" s="79"/>
      <c r="SET9" s="3"/>
      <c r="SEW9" s="79"/>
      <c r="SEX9" s="3"/>
      <c r="SFA9" s="79"/>
      <c r="SFB9" s="3"/>
      <c r="SFC9" s="78"/>
      <c r="SFD9" s="79"/>
      <c r="SFE9" s="3"/>
      <c r="SFH9" s="79"/>
      <c r="SFI9" s="3"/>
      <c r="SFL9" s="79"/>
      <c r="SFM9" s="3"/>
      <c r="SFN9" s="78"/>
      <c r="SFO9" s="79"/>
      <c r="SFP9" s="3"/>
      <c r="SFS9" s="79"/>
      <c r="SFT9" s="3"/>
      <c r="SFW9" s="79"/>
      <c r="SFX9" s="3"/>
      <c r="SFY9" s="78"/>
      <c r="SFZ9" s="79"/>
      <c r="SGA9" s="3"/>
      <c r="SGD9" s="79"/>
      <c r="SGE9" s="3"/>
      <c r="SGH9" s="79"/>
      <c r="SGI9" s="3"/>
      <c r="SGJ9" s="78"/>
      <c r="SGK9" s="79"/>
      <c r="SGL9" s="3"/>
      <c r="SGO9" s="79"/>
      <c r="SGP9" s="3"/>
      <c r="SGS9" s="79"/>
      <c r="SGT9" s="3"/>
      <c r="SGU9" s="78"/>
      <c r="SGV9" s="79"/>
      <c r="SGW9" s="3"/>
      <c r="SGZ9" s="79"/>
      <c r="SHA9" s="3"/>
      <c r="SHD9" s="79"/>
      <c r="SHE9" s="3"/>
      <c r="SHF9" s="78"/>
      <c r="SHG9" s="79"/>
      <c r="SHH9" s="3"/>
      <c r="SHK9" s="79"/>
      <c r="SHL9" s="3"/>
      <c r="SHO9" s="79"/>
      <c r="SHP9" s="3"/>
      <c r="SHQ9" s="78"/>
      <c r="SHR9" s="79"/>
      <c r="SHS9" s="3"/>
      <c r="SHV9" s="79"/>
      <c r="SHW9" s="3"/>
      <c r="SHZ9" s="79"/>
      <c r="SIA9" s="3"/>
      <c r="SIB9" s="78"/>
      <c r="SIC9" s="79"/>
      <c r="SID9" s="3"/>
      <c r="SIG9" s="79"/>
      <c r="SIH9" s="3"/>
      <c r="SIK9" s="79"/>
      <c r="SIL9" s="3"/>
      <c r="SIM9" s="78"/>
      <c r="SIN9" s="79"/>
      <c r="SIO9" s="3"/>
      <c r="SIR9" s="79"/>
      <c r="SIS9" s="3"/>
      <c r="SIV9" s="79"/>
      <c r="SIW9" s="3"/>
      <c r="SIX9" s="78"/>
      <c r="SIY9" s="79"/>
      <c r="SIZ9" s="3"/>
      <c r="SJC9" s="79"/>
      <c r="SJD9" s="3"/>
      <c r="SJG9" s="79"/>
      <c r="SJH9" s="3"/>
      <c r="SJI9" s="78"/>
      <c r="SJJ9" s="79"/>
      <c r="SJK9" s="3"/>
      <c r="SJN9" s="79"/>
      <c r="SJO9" s="3"/>
      <c r="SJR9" s="79"/>
      <c r="SJS9" s="3"/>
      <c r="SJT9" s="78"/>
      <c r="SJU9" s="79"/>
      <c r="SJV9" s="3"/>
      <c r="SJY9" s="79"/>
      <c r="SJZ9" s="3"/>
      <c r="SKC9" s="79"/>
      <c r="SKD9" s="3"/>
      <c r="SKE9" s="78"/>
      <c r="SKF9" s="79"/>
      <c r="SKG9" s="3"/>
      <c r="SKJ9" s="79"/>
      <c r="SKK9" s="3"/>
      <c r="SKN9" s="79"/>
      <c r="SKO9" s="3"/>
      <c r="SKP9" s="78"/>
      <c r="SKQ9" s="79"/>
      <c r="SKR9" s="3"/>
      <c r="SKU9" s="79"/>
      <c r="SKV9" s="3"/>
      <c r="SKY9" s="79"/>
      <c r="SKZ9" s="3"/>
      <c r="SLA9" s="78"/>
      <c r="SLB9" s="79"/>
      <c r="SLC9" s="3"/>
      <c r="SLF9" s="79"/>
      <c r="SLG9" s="3"/>
      <c r="SLJ9" s="79"/>
      <c r="SLK9" s="3"/>
      <c r="SLL9" s="78"/>
      <c r="SLM9" s="79"/>
      <c r="SLN9" s="3"/>
      <c r="SLQ9" s="79"/>
      <c r="SLR9" s="3"/>
      <c r="SLU9" s="79"/>
      <c r="SLV9" s="3"/>
      <c r="SLW9" s="78"/>
      <c r="SLX9" s="79"/>
      <c r="SLY9" s="3"/>
      <c r="SMB9" s="79"/>
      <c r="SMC9" s="3"/>
      <c r="SMF9" s="79"/>
      <c r="SMG9" s="3"/>
      <c r="SMH9" s="78"/>
      <c r="SMI9" s="79"/>
      <c r="SMJ9" s="3"/>
      <c r="SMM9" s="79"/>
      <c r="SMN9" s="3"/>
      <c r="SMQ9" s="79"/>
      <c r="SMR9" s="3"/>
      <c r="SMS9" s="78"/>
      <c r="SMT9" s="79"/>
      <c r="SMU9" s="3"/>
      <c r="SMX9" s="79"/>
      <c r="SMY9" s="3"/>
      <c r="SNB9" s="79"/>
      <c r="SNC9" s="3"/>
      <c r="SND9" s="78"/>
      <c r="SNE9" s="79"/>
      <c r="SNF9" s="3"/>
      <c r="SNI9" s="79"/>
      <c r="SNJ9" s="3"/>
      <c r="SNM9" s="79"/>
      <c r="SNN9" s="3"/>
      <c r="SNO9" s="78"/>
      <c r="SNP9" s="79"/>
      <c r="SNQ9" s="3"/>
      <c r="SNT9" s="79"/>
      <c r="SNU9" s="3"/>
      <c r="SNX9" s="79"/>
      <c r="SNY9" s="3"/>
      <c r="SNZ9" s="78"/>
      <c r="SOA9" s="79"/>
      <c r="SOB9" s="3"/>
      <c r="SOE9" s="79"/>
      <c r="SOF9" s="3"/>
      <c r="SOI9" s="79"/>
      <c r="SOJ9" s="3"/>
      <c r="SOK9" s="78"/>
      <c r="SOL9" s="79"/>
      <c r="SOM9" s="3"/>
      <c r="SOP9" s="79"/>
      <c r="SOQ9" s="3"/>
      <c r="SOT9" s="79"/>
      <c r="SOU9" s="3"/>
      <c r="SOV9" s="78"/>
      <c r="SOW9" s="79"/>
      <c r="SOX9" s="3"/>
      <c r="SPA9" s="79"/>
      <c r="SPB9" s="3"/>
      <c r="SPE9" s="79"/>
      <c r="SPF9" s="3"/>
      <c r="SPG9" s="78"/>
      <c r="SPH9" s="79"/>
      <c r="SPI9" s="3"/>
      <c r="SPL9" s="79"/>
      <c r="SPM9" s="3"/>
      <c r="SPP9" s="79"/>
      <c r="SPQ9" s="3"/>
      <c r="SPR9" s="78"/>
      <c r="SPS9" s="79"/>
      <c r="SPT9" s="3"/>
      <c r="SPW9" s="79"/>
      <c r="SPX9" s="3"/>
      <c r="SQA9" s="79"/>
      <c r="SQB9" s="3"/>
      <c r="SQC9" s="78"/>
      <c r="SQD9" s="79"/>
      <c r="SQE9" s="3"/>
      <c r="SQH9" s="79"/>
      <c r="SQI9" s="3"/>
      <c r="SQL9" s="79"/>
      <c r="SQM9" s="3"/>
      <c r="SQN9" s="78"/>
      <c r="SQO9" s="79"/>
      <c r="SQP9" s="3"/>
      <c r="SQS9" s="79"/>
      <c r="SQT9" s="3"/>
      <c r="SQW9" s="79"/>
      <c r="SQX9" s="3"/>
      <c r="SQY9" s="78"/>
      <c r="SQZ9" s="79"/>
      <c r="SRA9" s="3"/>
      <c r="SRD9" s="79"/>
      <c r="SRE9" s="3"/>
      <c r="SRH9" s="79"/>
      <c r="SRI9" s="3"/>
      <c r="SRJ9" s="78"/>
      <c r="SRK9" s="79"/>
      <c r="SRL9" s="3"/>
      <c r="SRO9" s="79"/>
      <c r="SRP9" s="3"/>
      <c r="SRS9" s="79"/>
      <c r="SRT9" s="3"/>
      <c r="SRU9" s="78"/>
      <c r="SRV9" s="79"/>
      <c r="SRW9" s="3"/>
      <c r="SRZ9" s="79"/>
      <c r="SSA9" s="3"/>
      <c r="SSD9" s="79"/>
      <c r="SSE9" s="3"/>
      <c r="SSF9" s="78"/>
      <c r="SSG9" s="79"/>
      <c r="SSH9" s="3"/>
      <c r="SSK9" s="79"/>
      <c r="SSL9" s="3"/>
      <c r="SSO9" s="79"/>
      <c r="SSP9" s="3"/>
      <c r="SSQ9" s="78"/>
      <c r="SSR9" s="79"/>
      <c r="SSS9" s="3"/>
      <c r="SSV9" s="79"/>
      <c r="SSW9" s="3"/>
      <c r="SSZ9" s="79"/>
      <c r="STA9" s="3"/>
      <c r="STB9" s="78"/>
      <c r="STC9" s="79"/>
      <c r="STD9" s="3"/>
      <c r="STG9" s="79"/>
      <c r="STH9" s="3"/>
      <c r="STK9" s="79"/>
      <c r="STL9" s="3"/>
      <c r="STM9" s="78"/>
      <c r="STN9" s="79"/>
      <c r="STO9" s="3"/>
      <c r="STR9" s="79"/>
      <c r="STS9" s="3"/>
      <c r="STV9" s="79"/>
      <c r="STW9" s="3"/>
      <c r="STX9" s="78"/>
      <c r="STY9" s="79"/>
      <c r="STZ9" s="3"/>
      <c r="SUC9" s="79"/>
      <c r="SUD9" s="3"/>
      <c r="SUG9" s="79"/>
      <c r="SUH9" s="3"/>
      <c r="SUI9" s="78"/>
      <c r="SUJ9" s="79"/>
      <c r="SUK9" s="3"/>
      <c r="SUN9" s="79"/>
      <c r="SUO9" s="3"/>
      <c r="SUR9" s="79"/>
      <c r="SUS9" s="3"/>
      <c r="SUT9" s="78"/>
      <c r="SUU9" s="79"/>
      <c r="SUV9" s="3"/>
      <c r="SUY9" s="79"/>
      <c r="SUZ9" s="3"/>
      <c r="SVC9" s="79"/>
      <c r="SVD9" s="3"/>
      <c r="SVE9" s="78"/>
      <c r="SVF9" s="79"/>
      <c r="SVG9" s="3"/>
      <c r="SVJ9" s="79"/>
      <c r="SVK9" s="3"/>
      <c r="SVN9" s="79"/>
      <c r="SVO9" s="3"/>
      <c r="SVP9" s="78"/>
      <c r="SVQ9" s="79"/>
      <c r="SVR9" s="3"/>
      <c r="SVU9" s="79"/>
      <c r="SVV9" s="3"/>
      <c r="SVY9" s="79"/>
      <c r="SVZ9" s="3"/>
      <c r="SWA9" s="78"/>
      <c r="SWB9" s="79"/>
      <c r="SWC9" s="3"/>
      <c r="SWF9" s="79"/>
      <c r="SWG9" s="3"/>
      <c r="SWJ9" s="79"/>
      <c r="SWK9" s="3"/>
      <c r="SWL9" s="78"/>
      <c r="SWM9" s="79"/>
      <c r="SWN9" s="3"/>
      <c r="SWQ9" s="79"/>
      <c r="SWR9" s="3"/>
      <c r="SWU9" s="79"/>
      <c r="SWV9" s="3"/>
      <c r="SWW9" s="78"/>
      <c r="SWX9" s="79"/>
      <c r="SWY9" s="3"/>
      <c r="SXB9" s="79"/>
      <c r="SXC9" s="3"/>
      <c r="SXF9" s="79"/>
      <c r="SXG9" s="3"/>
      <c r="SXH9" s="78"/>
      <c r="SXI9" s="79"/>
      <c r="SXJ9" s="3"/>
      <c r="SXM9" s="79"/>
      <c r="SXN9" s="3"/>
      <c r="SXQ9" s="79"/>
      <c r="SXR9" s="3"/>
      <c r="SXS9" s="78"/>
      <c r="SXT9" s="79"/>
      <c r="SXU9" s="3"/>
      <c r="SXX9" s="79"/>
      <c r="SXY9" s="3"/>
      <c r="SYB9" s="79"/>
      <c r="SYC9" s="3"/>
      <c r="SYD9" s="78"/>
      <c r="SYE9" s="79"/>
      <c r="SYF9" s="3"/>
      <c r="SYI9" s="79"/>
      <c r="SYJ9" s="3"/>
      <c r="SYM9" s="79"/>
      <c r="SYN9" s="3"/>
      <c r="SYO9" s="78"/>
      <c r="SYP9" s="79"/>
      <c r="SYQ9" s="3"/>
      <c r="SYT9" s="79"/>
      <c r="SYU9" s="3"/>
      <c r="SYX9" s="79"/>
      <c r="SYY9" s="3"/>
      <c r="SYZ9" s="78"/>
      <c r="SZA9" s="79"/>
      <c r="SZB9" s="3"/>
      <c r="SZE9" s="79"/>
      <c r="SZF9" s="3"/>
      <c r="SZI9" s="79"/>
      <c r="SZJ9" s="3"/>
      <c r="SZK9" s="78"/>
      <c r="SZL9" s="79"/>
      <c r="SZM9" s="3"/>
      <c r="SZP9" s="79"/>
      <c r="SZQ9" s="3"/>
      <c r="SZT9" s="79"/>
      <c r="SZU9" s="3"/>
      <c r="SZV9" s="78"/>
      <c r="SZW9" s="79"/>
      <c r="SZX9" s="3"/>
      <c r="TAA9" s="79"/>
      <c r="TAB9" s="3"/>
      <c r="TAE9" s="79"/>
      <c r="TAF9" s="3"/>
      <c r="TAG9" s="78"/>
      <c r="TAH9" s="79"/>
      <c r="TAI9" s="3"/>
      <c r="TAL9" s="79"/>
      <c r="TAM9" s="3"/>
      <c r="TAP9" s="79"/>
      <c r="TAQ9" s="3"/>
      <c r="TAR9" s="78"/>
      <c r="TAS9" s="79"/>
      <c r="TAT9" s="3"/>
      <c r="TAW9" s="79"/>
      <c r="TAX9" s="3"/>
      <c r="TBA9" s="79"/>
      <c r="TBB9" s="3"/>
      <c r="TBC9" s="78"/>
      <c r="TBD9" s="79"/>
      <c r="TBE9" s="3"/>
      <c r="TBH9" s="79"/>
      <c r="TBI9" s="3"/>
      <c r="TBL9" s="79"/>
      <c r="TBM9" s="3"/>
      <c r="TBN9" s="78"/>
      <c r="TBO9" s="79"/>
      <c r="TBP9" s="3"/>
      <c r="TBS9" s="79"/>
      <c r="TBT9" s="3"/>
      <c r="TBW9" s="79"/>
      <c r="TBX9" s="3"/>
      <c r="TBY9" s="78"/>
      <c r="TBZ9" s="79"/>
      <c r="TCA9" s="3"/>
      <c r="TCD9" s="79"/>
      <c r="TCE9" s="3"/>
      <c r="TCH9" s="79"/>
      <c r="TCI9" s="3"/>
      <c r="TCJ9" s="78"/>
      <c r="TCK9" s="79"/>
      <c r="TCL9" s="3"/>
      <c r="TCO9" s="79"/>
      <c r="TCP9" s="3"/>
      <c r="TCS9" s="79"/>
      <c r="TCT9" s="3"/>
      <c r="TCU9" s="78"/>
      <c r="TCV9" s="79"/>
      <c r="TCW9" s="3"/>
      <c r="TCZ9" s="79"/>
      <c r="TDA9" s="3"/>
      <c r="TDD9" s="79"/>
      <c r="TDE9" s="3"/>
      <c r="TDF9" s="78"/>
      <c r="TDG9" s="79"/>
      <c r="TDH9" s="3"/>
      <c r="TDK9" s="79"/>
      <c r="TDL9" s="3"/>
      <c r="TDO9" s="79"/>
      <c r="TDP9" s="3"/>
      <c r="TDQ9" s="78"/>
      <c r="TDR9" s="79"/>
      <c r="TDS9" s="3"/>
      <c r="TDV9" s="79"/>
      <c r="TDW9" s="3"/>
      <c r="TDZ9" s="79"/>
      <c r="TEA9" s="3"/>
      <c r="TEB9" s="78"/>
      <c r="TEC9" s="79"/>
      <c r="TED9" s="3"/>
      <c r="TEG9" s="79"/>
      <c r="TEH9" s="3"/>
      <c r="TEK9" s="79"/>
      <c r="TEL9" s="3"/>
      <c r="TEM9" s="78"/>
      <c r="TEN9" s="79"/>
      <c r="TEO9" s="3"/>
      <c r="TER9" s="79"/>
      <c r="TES9" s="3"/>
      <c r="TEV9" s="79"/>
      <c r="TEW9" s="3"/>
      <c r="TEX9" s="78"/>
      <c r="TEY9" s="79"/>
      <c r="TEZ9" s="3"/>
      <c r="TFC9" s="79"/>
      <c r="TFD9" s="3"/>
      <c r="TFG9" s="79"/>
      <c r="TFH9" s="3"/>
      <c r="TFI9" s="78"/>
      <c r="TFJ9" s="79"/>
      <c r="TFK9" s="3"/>
      <c r="TFN9" s="79"/>
      <c r="TFO9" s="3"/>
      <c r="TFR9" s="79"/>
      <c r="TFS9" s="3"/>
      <c r="TFT9" s="78"/>
      <c r="TFU9" s="79"/>
      <c r="TFV9" s="3"/>
      <c r="TFY9" s="79"/>
      <c r="TFZ9" s="3"/>
      <c r="TGC9" s="79"/>
      <c r="TGD9" s="3"/>
      <c r="TGE9" s="78"/>
      <c r="TGF9" s="79"/>
      <c r="TGG9" s="3"/>
      <c r="TGJ9" s="79"/>
      <c r="TGK9" s="3"/>
      <c r="TGN9" s="79"/>
      <c r="TGO9" s="3"/>
      <c r="TGP9" s="78"/>
      <c r="TGQ9" s="79"/>
      <c r="TGR9" s="3"/>
      <c r="TGU9" s="79"/>
      <c r="TGV9" s="3"/>
      <c r="TGY9" s="79"/>
      <c r="TGZ9" s="3"/>
      <c r="THA9" s="78"/>
      <c r="THB9" s="79"/>
      <c r="THC9" s="3"/>
      <c r="THF9" s="79"/>
      <c r="THG9" s="3"/>
      <c r="THJ9" s="79"/>
      <c r="THK9" s="3"/>
      <c r="THL9" s="78"/>
      <c r="THM9" s="79"/>
      <c r="THN9" s="3"/>
      <c r="THQ9" s="79"/>
      <c r="THR9" s="3"/>
      <c r="THU9" s="79"/>
      <c r="THV9" s="3"/>
      <c r="THW9" s="78"/>
      <c r="THX9" s="79"/>
      <c r="THY9" s="3"/>
      <c r="TIB9" s="79"/>
      <c r="TIC9" s="3"/>
      <c r="TIF9" s="79"/>
      <c r="TIG9" s="3"/>
      <c r="TIH9" s="78"/>
      <c r="TII9" s="79"/>
      <c r="TIJ9" s="3"/>
      <c r="TIM9" s="79"/>
      <c r="TIN9" s="3"/>
      <c r="TIQ9" s="79"/>
      <c r="TIR9" s="3"/>
      <c r="TIS9" s="78"/>
      <c r="TIT9" s="79"/>
      <c r="TIU9" s="3"/>
      <c r="TIX9" s="79"/>
      <c r="TIY9" s="3"/>
      <c r="TJB9" s="79"/>
      <c r="TJC9" s="3"/>
      <c r="TJD9" s="78"/>
      <c r="TJE9" s="79"/>
      <c r="TJF9" s="3"/>
      <c r="TJI9" s="79"/>
      <c r="TJJ9" s="3"/>
      <c r="TJM9" s="79"/>
      <c r="TJN9" s="3"/>
      <c r="TJO9" s="78"/>
      <c r="TJP9" s="79"/>
      <c r="TJQ9" s="3"/>
      <c r="TJT9" s="79"/>
      <c r="TJU9" s="3"/>
      <c r="TJX9" s="79"/>
      <c r="TJY9" s="3"/>
      <c r="TJZ9" s="78"/>
      <c r="TKA9" s="79"/>
      <c r="TKB9" s="3"/>
      <c r="TKE9" s="79"/>
      <c r="TKF9" s="3"/>
      <c r="TKI9" s="79"/>
      <c r="TKJ9" s="3"/>
      <c r="TKK9" s="78"/>
      <c r="TKL9" s="79"/>
      <c r="TKM9" s="3"/>
      <c r="TKP9" s="79"/>
      <c r="TKQ9" s="3"/>
      <c r="TKT9" s="79"/>
      <c r="TKU9" s="3"/>
      <c r="TKV9" s="78"/>
      <c r="TKW9" s="79"/>
      <c r="TKX9" s="3"/>
      <c r="TLA9" s="79"/>
      <c r="TLB9" s="3"/>
      <c r="TLE9" s="79"/>
      <c r="TLF9" s="3"/>
      <c r="TLG9" s="78"/>
      <c r="TLH9" s="79"/>
      <c r="TLI9" s="3"/>
      <c r="TLL9" s="79"/>
      <c r="TLM9" s="3"/>
      <c r="TLP9" s="79"/>
      <c r="TLQ9" s="3"/>
      <c r="TLR9" s="78"/>
      <c r="TLS9" s="79"/>
      <c r="TLT9" s="3"/>
      <c r="TLW9" s="79"/>
      <c r="TLX9" s="3"/>
      <c r="TMA9" s="79"/>
      <c r="TMB9" s="3"/>
      <c r="TMC9" s="78"/>
      <c r="TMD9" s="79"/>
      <c r="TME9" s="3"/>
      <c r="TMH9" s="79"/>
      <c r="TMI9" s="3"/>
      <c r="TML9" s="79"/>
      <c r="TMM9" s="3"/>
      <c r="TMN9" s="78"/>
      <c r="TMO9" s="79"/>
      <c r="TMP9" s="3"/>
      <c r="TMS9" s="79"/>
      <c r="TMT9" s="3"/>
      <c r="TMW9" s="79"/>
      <c r="TMX9" s="3"/>
      <c r="TMY9" s="78"/>
      <c r="TMZ9" s="79"/>
      <c r="TNA9" s="3"/>
      <c r="TND9" s="79"/>
      <c r="TNE9" s="3"/>
      <c r="TNH9" s="79"/>
      <c r="TNI9" s="3"/>
      <c r="TNJ9" s="78"/>
      <c r="TNK9" s="79"/>
      <c r="TNL9" s="3"/>
      <c r="TNO9" s="79"/>
      <c r="TNP9" s="3"/>
      <c r="TNS9" s="79"/>
      <c r="TNT9" s="3"/>
      <c r="TNU9" s="78"/>
      <c r="TNV9" s="79"/>
      <c r="TNW9" s="3"/>
      <c r="TNZ9" s="79"/>
      <c r="TOA9" s="3"/>
      <c r="TOD9" s="79"/>
      <c r="TOE9" s="3"/>
      <c r="TOF9" s="78"/>
      <c r="TOG9" s="79"/>
      <c r="TOH9" s="3"/>
      <c r="TOK9" s="79"/>
      <c r="TOL9" s="3"/>
      <c r="TOO9" s="79"/>
      <c r="TOP9" s="3"/>
      <c r="TOQ9" s="78"/>
      <c r="TOR9" s="79"/>
      <c r="TOS9" s="3"/>
      <c r="TOV9" s="79"/>
      <c r="TOW9" s="3"/>
      <c r="TOZ9" s="79"/>
      <c r="TPA9" s="3"/>
      <c r="TPB9" s="78"/>
      <c r="TPC9" s="79"/>
      <c r="TPD9" s="3"/>
      <c r="TPG9" s="79"/>
      <c r="TPH9" s="3"/>
      <c r="TPK9" s="79"/>
      <c r="TPL9" s="3"/>
      <c r="TPM9" s="78"/>
      <c r="TPN9" s="79"/>
      <c r="TPO9" s="3"/>
      <c r="TPR9" s="79"/>
      <c r="TPS9" s="3"/>
      <c r="TPV9" s="79"/>
      <c r="TPW9" s="3"/>
      <c r="TPX9" s="78"/>
      <c r="TPY9" s="79"/>
      <c r="TPZ9" s="3"/>
      <c r="TQC9" s="79"/>
      <c r="TQD9" s="3"/>
      <c r="TQG9" s="79"/>
      <c r="TQH9" s="3"/>
      <c r="TQI9" s="78"/>
      <c r="TQJ9" s="79"/>
      <c r="TQK9" s="3"/>
      <c r="TQN9" s="79"/>
      <c r="TQO9" s="3"/>
      <c r="TQR9" s="79"/>
      <c r="TQS9" s="3"/>
      <c r="TQT9" s="78"/>
      <c r="TQU9" s="79"/>
      <c r="TQV9" s="3"/>
      <c r="TQY9" s="79"/>
      <c r="TQZ9" s="3"/>
      <c r="TRC9" s="79"/>
      <c r="TRD9" s="3"/>
      <c r="TRE9" s="78"/>
      <c r="TRF9" s="79"/>
      <c r="TRG9" s="3"/>
      <c r="TRJ9" s="79"/>
      <c r="TRK9" s="3"/>
      <c r="TRN9" s="79"/>
      <c r="TRO9" s="3"/>
      <c r="TRP9" s="78"/>
      <c r="TRQ9" s="79"/>
      <c r="TRR9" s="3"/>
      <c r="TRU9" s="79"/>
      <c r="TRV9" s="3"/>
      <c r="TRY9" s="79"/>
      <c r="TRZ9" s="3"/>
      <c r="TSA9" s="78"/>
      <c r="TSB9" s="79"/>
      <c r="TSC9" s="3"/>
      <c r="TSF9" s="79"/>
      <c r="TSG9" s="3"/>
      <c r="TSJ9" s="79"/>
      <c r="TSK9" s="3"/>
      <c r="TSL9" s="78"/>
      <c r="TSM9" s="79"/>
      <c r="TSN9" s="3"/>
      <c r="TSQ9" s="79"/>
      <c r="TSR9" s="3"/>
      <c r="TSU9" s="79"/>
      <c r="TSV9" s="3"/>
      <c r="TSW9" s="78"/>
      <c r="TSX9" s="79"/>
      <c r="TSY9" s="3"/>
      <c r="TTB9" s="79"/>
      <c r="TTC9" s="3"/>
      <c r="TTF9" s="79"/>
      <c r="TTG9" s="3"/>
      <c r="TTH9" s="78"/>
      <c r="TTI9" s="79"/>
      <c r="TTJ9" s="3"/>
      <c r="TTM9" s="79"/>
      <c r="TTN9" s="3"/>
      <c r="TTQ9" s="79"/>
      <c r="TTR9" s="3"/>
      <c r="TTS9" s="78"/>
      <c r="TTT9" s="79"/>
      <c r="TTU9" s="3"/>
      <c r="TTX9" s="79"/>
      <c r="TTY9" s="3"/>
      <c r="TUB9" s="79"/>
      <c r="TUC9" s="3"/>
      <c r="TUD9" s="78"/>
      <c r="TUE9" s="79"/>
      <c r="TUF9" s="3"/>
      <c r="TUI9" s="79"/>
      <c r="TUJ9" s="3"/>
      <c r="TUM9" s="79"/>
      <c r="TUN9" s="3"/>
      <c r="TUO9" s="78"/>
      <c r="TUP9" s="79"/>
      <c r="TUQ9" s="3"/>
      <c r="TUT9" s="79"/>
      <c r="TUU9" s="3"/>
      <c r="TUX9" s="79"/>
      <c r="TUY9" s="3"/>
      <c r="TUZ9" s="78"/>
      <c r="TVA9" s="79"/>
      <c r="TVB9" s="3"/>
      <c r="TVE9" s="79"/>
      <c r="TVF9" s="3"/>
      <c r="TVI9" s="79"/>
      <c r="TVJ9" s="3"/>
      <c r="TVK9" s="78"/>
      <c r="TVL9" s="79"/>
      <c r="TVM9" s="3"/>
      <c r="TVP9" s="79"/>
      <c r="TVQ9" s="3"/>
      <c r="TVT9" s="79"/>
      <c r="TVU9" s="3"/>
      <c r="TVV9" s="78"/>
      <c r="TVW9" s="79"/>
      <c r="TVX9" s="3"/>
      <c r="TWA9" s="79"/>
      <c r="TWB9" s="3"/>
      <c r="TWE9" s="79"/>
      <c r="TWF9" s="3"/>
      <c r="TWG9" s="78"/>
      <c r="TWH9" s="79"/>
      <c r="TWI9" s="3"/>
      <c r="TWL9" s="79"/>
      <c r="TWM9" s="3"/>
      <c r="TWP9" s="79"/>
      <c r="TWQ9" s="3"/>
      <c r="TWR9" s="78"/>
      <c r="TWS9" s="79"/>
      <c r="TWT9" s="3"/>
      <c r="TWW9" s="79"/>
      <c r="TWX9" s="3"/>
      <c r="TXA9" s="79"/>
      <c r="TXB9" s="3"/>
      <c r="TXC9" s="78"/>
      <c r="TXD9" s="79"/>
      <c r="TXE9" s="3"/>
      <c r="TXH9" s="79"/>
      <c r="TXI9" s="3"/>
      <c r="TXL9" s="79"/>
      <c r="TXM9" s="3"/>
      <c r="TXN9" s="78"/>
      <c r="TXO9" s="79"/>
      <c r="TXP9" s="3"/>
      <c r="TXS9" s="79"/>
      <c r="TXT9" s="3"/>
      <c r="TXW9" s="79"/>
      <c r="TXX9" s="3"/>
      <c r="TXY9" s="78"/>
      <c r="TXZ9" s="79"/>
      <c r="TYA9" s="3"/>
      <c r="TYD9" s="79"/>
      <c r="TYE9" s="3"/>
      <c r="TYH9" s="79"/>
      <c r="TYI9" s="3"/>
      <c r="TYJ9" s="78"/>
      <c r="TYK9" s="79"/>
      <c r="TYL9" s="3"/>
      <c r="TYO9" s="79"/>
      <c r="TYP9" s="3"/>
      <c r="TYS9" s="79"/>
      <c r="TYT9" s="3"/>
      <c r="TYU9" s="78"/>
      <c r="TYV9" s="79"/>
      <c r="TYW9" s="3"/>
      <c r="TYZ9" s="79"/>
      <c r="TZA9" s="3"/>
      <c r="TZD9" s="79"/>
      <c r="TZE9" s="3"/>
      <c r="TZF9" s="78"/>
      <c r="TZG9" s="79"/>
      <c r="TZH9" s="3"/>
      <c r="TZK9" s="79"/>
      <c r="TZL9" s="3"/>
      <c r="TZO9" s="79"/>
      <c r="TZP9" s="3"/>
      <c r="TZQ9" s="78"/>
      <c r="TZR9" s="79"/>
      <c r="TZS9" s="3"/>
      <c r="TZV9" s="79"/>
      <c r="TZW9" s="3"/>
      <c r="TZZ9" s="79"/>
      <c r="UAA9" s="3"/>
      <c r="UAB9" s="78"/>
      <c r="UAC9" s="79"/>
      <c r="UAD9" s="3"/>
      <c r="UAG9" s="79"/>
      <c r="UAH9" s="3"/>
      <c r="UAK9" s="79"/>
      <c r="UAL9" s="3"/>
      <c r="UAM9" s="78"/>
      <c r="UAN9" s="79"/>
      <c r="UAO9" s="3"/>
      <c r="UAR9" s="79"/>
      <c r="UAS9" s="3"/>
      <c r="UAV9" s="79"/>
      <c r="UAW9" s="3"/>
      <c r="UAX9" s="78"/>
      <c r="UAY9" s="79"/>
      <c r="UAZ9" s="3"/>
      <c r="UBC9" s="79"/>
      <c r="UBD9" s="3"/>
      <c r="UBG9" s="79"/>
      <c r="UBH9" s="3"/>
      <c r="UBI9" s="78"/>
      <c r="UBJ9" s="79"/>
      <c r="UBK9" s="3"/>
      <c r="UBN9" s="79"/>
      <c r="UBO9" s="3"/>
      <c r="UBR9" s="79"/>
      <c r="UBS9" s="3"/>
      <c r="UBT9" s="78"/>
      <c r="UBU9" s="79"/>
      <c r="UBV9" s="3"/>
      <c r="UBY9" s="79"/>
      <c r="UBZ9" s="3"/>
      <c r="UCC9" s="79"/>
      <c r="UCD9" s="3"/>
      <c r="UCE9" s="78"/>
      <c r="UCF9" s="79"/>
      <c r="UCG9" s="3"/>
      <c r="UCJ9" s="79"/>
      <c r="UCK9" s="3"/>
      <c r="UCN9" s="79"/>
      <c r="UCO9" s="3"/>
      <c r="UCP9" s="78"/>
      <c r="UCQ9" s="79"/>
      <c r="UCR9" s="3"/>
      <c r="UCU9" s="79"/>
      <c r="UCV9" s="3"/>
      <c r="UCY9" s="79"/>
      <c r="UCZ9" s="3"/>
      <c r="UDA9" s="78"/>
      <c r="UDB9" s="79"/>
      <c r="UDC9" s="3"/>
      <c r="UDF9" s="79"/>
      <c r="UDG9" s="3"/>
      <c r="UDJ9" s="79"/>
      <c r="UDK9" s="3"/>
      <c r="UDL9" s="78"/>
      <c r="UDM9" s="79"/>
      <c r="UDN9" s="3"/>
      <c r="UDQ9" s="79"/>
      <c r="UDR9" s="3"/>
      <c r="UDU9" s="79"/>
      <c r="UDV9" s="3"/>
      <c r="UDW9" s="78"/>
      <c r="UDX9" s="79"/>
      <c r="UDY9" s="3"/>
      <c r="UEB9" s="79"/>
      <c r="UEC9" s="3"/>
      <c r="UEF9" s="79"/>
      <c r="UEG9" s="3"/>
      <c r="UEH9" s="78"/>
      <c r="UEI9" s="79"/>
      <c r="UEJ9" s="3"/>
      <c r="UEM9" s="79"/>
      <c r="UEN9" s="3"/>
      <c r="UEQ9" s="79"/>
      <c r="UER9" s="3"/>
      <c r="UES9" s="78"/>
      <c r="UET9" s="79"/>
      <c r="UEU9" s="3"/>
      <c r="UEX9" s="79"/>
      <c r="UEY9" s="3"/>
      <c r="UFB9" s="79"/>
      <c r="UFC9" s="3"/>
      <c r="UFD9" s="78"/>
      <c r="UFE9" s="79"/>
      <c r="UFF9" s="3"/>
      <c r="UFI9" s="79"/>
      <c r="UFJ9" s="3"/>
      <c r="UFM9" s="79"/>
      <c r="UFN9" s="3"/>
      <c r="UFO9" s="78"/>
      <c r="UFP9" s="79"/>
      <c r="UFQ9" s="3"/>
      <c r="UFT9" s="79"/>
      <c r="UFU9" s="3"/>
      <c r="UFX9" s="79"/>
      <c r="UFY9" s="3"/>
      <c r="UFZ9" s="78"/>
      <c r="UGA9" s="79"/>
      <c r="UGB9" s="3"/>
      <c r="UGE9" s="79"/>
      <c r="UGF9" s="3"/>
      <c r="UGI9" s="79"/>
      <c r="UGJ9" s="3"/>
      <c r="UGK9" s="78"/>
      <c r="UGL9" s="79"/>
      <c r="UGM9" s="3"/>
      <c r="UGP9" s="79"/>
      <c r="UGQ9" s="3"/>
      <c r="UGT9" s="79"/>
      <c r="UGU9" s="3"/>
      <c r="UGV9" s="78"/>
      <c r="UGW9" s="79"/>
      <c r="UGX9" s="3"/>
      <c r="UHA9" s="79"/>
      <c r="UHB9" s="3"/>
      <c r="UHE9" s="79"/>
      <c r="UHF9" s="3"/>
      <c r="UHG9" s="78"/>
      <c r="UHH9" s="79"/>
      <c r="UHI9" s="3"/>
      <c r="UHL9" s="79"/>
      <c r="UHM9" s="3"/>
      <c r="UHP9" s="79"/>
      <c r="UHQ9" s="3"/>
      <c r="UHR9" s="78"/>
      <c r="UHS9" s="79"/>
      <c r="UHT9" s="3"/>
      <c r="UHW9" s="79"/>
      <c r="UHX9" s="3"/>
      <c r="UIA9" s="79"/>
      <c r="UIB9" s="3"/>
      <c r="UIC9" s="78"/>
      <c r="UID9" s="79"/>
      <c r="UIE9" s="3"/>
      <c r="UIH9" s="79"/>
      <c r="UII9" s="3"/>
      <c r="UIL9" s="79"/>
      <c r="UIM9" s="3"/>
      <c r="UIN9" s="78"/>
      <c r="UIO9" s="79"/>
      <c r="UIP9" s="3"/>
      <c r="UIS9" s="79"/>
      <c r="UIT9" s="3"/>
      <c r="UIW9" s="79"/>
      <c r="UIX9" s="3"/>
      <c r="UIY9" s="78"/>
      <c r="UIZ9" s="79"/>
      <c r="UJA9" s="3"/>
      <c r="UJD9" s="79"/>
      <c r="UJE9" s="3"/>
      <c r="UJH9" s="79"/>
      <c r="UJI9" s="3"/>
      <c r="UJJ9" s="78"/>
      <c r="UJK9" s="79"/>
      <c r="UJL9" s="3"/>
      <c r="UJO9" s="79"/>
      <c r="UJP9" s="3"/>
      <c r="UJS9" s="79"/>
      <c r="UJT9" s="3"/>
      <c r="UJU9" s="78"/>
      <c r="UJV9" s="79"/>
      <c r="UJW9" s="3"/>
      <c r="UJZ9" s="79"/>
      <c r="UKA9" s="3"/>
      <c r="UKD9" s="79"/>
      <c r="UKE9" s="3"/>
      <c r="UKF9" s="78"/>
      <c r="UKG9" s="79"/>
      <c r="UKH9" s="3"/>
      <c r="UKK9" s="79"/>
      <c r="UKL9" s="3"/>
      <c r="UKO9" s="79"/>
      <c r="UKP9" s="3"/>
      <c r="UKQ9" s="78"/>
      <c r="UKR9" s="79"/>
      <c r="UKS9" s="3"/>
      <c r="UKV9" s="79"/>
      <c r="UKW9" s="3"/>
      <c r="UKZ9" s="79"/>
      <c r="ULA9" s="3"/>
      <c r="ULB9" s="78"/>
      <c r="ULC9" s="79"/>
      <c r="ULD9" s="3"/>
      <c r="ULG9" s="79"/>
      <c r="ULH9" s="3"/>
      <c r="ULK9" s="79"/>
      <c r="ULL9" s="3"/>
      <c r="ULM9" s="78"/>
      <c r="ULN9" s="79"/>
      <c r="ULO9" s="3"/>
      <c r="ULR9" s="79"/>
      <c r="ULS9" s="3"/>
      <c r="ULV9" s="79"/>
      <c r="ULW9" s="3"/>
      <c r="ULX9" s="78"/>
      <c r="ULY9" s="79"/>
      <c r="ULZ9" s="3"/>
      <c r="UMC9" s="79"/>
      <c r="UMD9" s="3"/>
      <c r="UMG9" s="79"/>
      <c r="UMH9" s="3"/>
      <c r="UMI9" s="78"/>
      <c r="UMJ9" s="79"/>
      <c r="UMK9" s="3"/>
      <c r="UMN9" s="79"/>
      <c r="UMO9" s="3"/>
      <c r="UMR9" s="79"/>
      <c r="UMS9" s="3"/>
      <c r="UMT9" s="78"/>
      <c r="UMU9" s="79"/>
      <c r="UMV9" s="3"/>
      <c r="UMY9" s="79"/>
      <c r="UMZ9" s="3"/>
      <c r="UNC9" s="79"/>
      <c r="UND9" s="3"/>
      <c r="UNE9" s="78"/>
      <c r="UNF9" s="79"/>
      <c r="UNG9" s="3"/>
      <c r="UNJ9" s="79"/>
      <c r="UNK9" s="3"/>
      <c r="UNN9" s="79"/>
      <c r="UNO9" s="3"/>
      <c r="UNP9" s="78"/>
      <c r="UNQ9" s="79"/>
      <c r="UNR9" s="3"/>
      <c r="UNU9" s="79"/>
      <c r="UNV9" s="3"/>
      <c r="UNY9" s="79"/>
      <c r="UNZ9" s="3"/>
      <c r="UOA9" s="78"/>
      <c r="UOB9" s="79"/>
      <c r="UOC9" s="3"/>
      <c r="UOF9" s="79"/>
      <c r="UOG9" s="3"/>
      <c r="UOJ9" s="79"/>
      <c r="UOK9" s="3"/>
      <c r="UOL9" s="78"/>
      <c r="UOM9" s="79"/>
      <c r="UON9" s="3"/>
      <c r="UOQ9" s="79"/>
      <c r="UOR9" s="3"/>
      <c r="UOU9" s="79"/>
      <c r="UOV9" s="3"/>
      <c r="UOW9" s="78"/>
      <c r="UOX9" s="79"/>
      <c r="UOY9" s="3"/>
      <c r="UPB9" s="79"/>
      <c r="UPC9" s="3"/>
      <c r="UPF9" s="79"/>
      <c r="UPG9" s="3"/>
      <c r="UPH9" s="78"/>
      <c r="UPI9" s="79"/>
      <c r="UPJ9" s="3"/>
      <c r="UPM9" s="79"/>
      <c r="UPN9" s="3"/>
      <c r="UPQ9" s="79"/>
      <c r="UPR9" s="3"/>
      <c r="UPS9" s="78"/>
      <c r="UPT9" s="79"/>
      <c r="UPU9" s="3"/>
      <c r="UPX9" s="79"/>
      <c r="UPY9" s="3"/>
      <c r="UQB9" s="79"/>
      <c r="UQC9" s="3"/>
      <c r="UQD9" s="78"/>
      <c r="UQE9" s="79"/>
      <c r="UQF9" s="3"/>
      <c r="UQI9" s="79"/>
      <c r="UQJ9" s="3"/>
      <c r="UQM9" s="79"/>
      <c r="UQN9" s="3"/>
      <c r="UQO9" s="78"/>
      <c r="UQP9" s="79"/>
      <c r="UQQ9" s="3"/>
      <c r="UQT9" s="79"/>
      <c r="UQU9" s="3"/>
      <c r="UQX9" s="79"/>
      <c r="UQY9" s="3"/>
      <c r="UQZ9" s="78"/>
      <c r="URA9" s="79"/>
      <c r="URB9" s="3"/>
      <c r="URE9" s="79"/>
      <c r="URF9" s="3"/>
      <c r="URI9" s="79"/>
      <c r="URJ9" s="3"/>
      <c r="URK9" s="78"/>
      <c r="URL9" s="79"/>
      <c r="URM9" s="3"/>
      <c r="URP9" s="79"/>
      <c r="URQ9" s="3"/>
      <c r="URT9" s="79"/>
      <c r="URU9" s="3"/>
      <c r="URV9" s="78"/>
      <c r="URW9" s="79"/>
      <c r="URX9" s="3"/>
      <c r="USA9" s="79"/>
      <c r="USB9" s="3"/>
      <c r="USE9" s="79"/>
      <c r="USF9" s="3"/>
      <c r="USG9" s="78"/>
      <c r="USH9" s="79"/>
      <c r="USI9" s="3"/>
      <c r="USL9" s="79"/>
      <c r="USM9" s="3"/>
      <c r="USP9" s="79"/>
      <c r="USQ9" s="3"/>
      <c r="USR9" s="78"/>
      <c r="USS9" s="79"/>
      <c r="UST9" s="3"/>
      <c r="USW9" s="79"/>
      <c r="USX9" s="3"/>
      <c r="UTA9" s="79"/>
      <c r="UTB9" s="3"/>
      <c r="UTC9" s="78"/>
      <c r="UTD9" s="79"/>
      <c r="UTE9" s="3"/>
      <c r="UTH9" s="79"/>
      <c r="UTI9" s="3"/>
      <c r="UTL9" s="79"/>
      <c r="UTM9" s="3"/>
      <c r="UTN9" s="78"/>
      <c r="UTO9" s="79"/>
      <c r="UTP9" s="3"/>
      <c r="UTS9" s="79"/>
      <c r="UTT9" s="3"/>
      <c r="UTW9" s="79"/>
      <c r="UTX9" s="3"/>
      <c r="UTY9" s="78"/>
      <c r="UTZ9" s="79"/>
      <c r="UUA9" s="3"/>
      <c r="UUD9" s="79"/>
      <c r="UUE9" s="3"/>
      <c r="UUH9" s="79"/>
      <c r="UUI9" s="3"/>
      <c r="UUJ9" s="78"/>
      <c r="UUK9" s="79"/>
      <c r="UUL9" s="3"/>
      <c r="UUO9" s="79"/>
      <c r="UUP9" s="3"/>
      <c r="UUS9" s="79"/>
      <c r="UUT9" s="3"/>
      <c r="UUU9" s="78"/>
      <c r="UUV9" s="79"/>
      <c r="UUW9" s="3"/>
      <c r="UUZ9" s="79"/>
      <c r="UVA9" s="3"/>
      <c r="UVD9" s="79"/>
      <c r="UVE9" s="3"/>
      <c r="UVF9" s="78"/>
      <c r="UVG9" s="79"/>
      <c r="UVH9" s="3"/>
      <c r="UVK9" s="79"/>
      <c r="UVL9" s="3"/>
      <c r="UVO9" s="79"/>
      <c r="UVP9" s="3"/>
      <c r="UVQ9" s="78"/>
      <c r="UVR9" s="79"/>
      <c r="UVS9" s="3"/>
      <c r="UVV9" s="79"/>
      <c r="UVW9" s="3"/>
      <c r="UVZ9" s="79"/>
      <c r="UWA9" s="3"/>
      <c r="UWB9" s="78"/>
      <c r="UWC9" s="79"/>
      <c r="UWD9" s="3"/>
      <c r="UWG9" s="79"/>
      <c r="UWH9" s="3"/>
      <c r="UWK9" s="79"/>
      <c r="UWL9" s="3"/>
      <c r="UWM9" s="78"/>
      <c r="UWN9" s="79"/>
      <c r="UWO9" s="3"/>
      <c r="UWR9" s="79"/>
      <c r="UWS9" s="3"/>
      <c r="UWV9" s="79"/>
      <c r="UWW9" s="3"/>
      <c r="UWX9" s="78"/>
      <c r="UWY9" s="79"/>
      <c r="UWZ9" s="3"/>
      <c r="UXC9" s="79"/>
      <c r="UXD9" s="3"/>
      <c r="UXG9" s="79"/>
      <c r="UXH9" s="3"/>
      <c r="UXI9" s="78"/>
      <c r="UXJ9" s="79"/>
      <c r="UXK9" s="3"/>
      <c r="UXN9" s="79"/>
      <c r="UXO9" s="3"/>
      <c r="UXR9" s="79"/>
      <c r="UXS9" s="3"/>
      <c r="UXT9" s="78"/>
      <c r="UXU9" s="79"/>
      <c r="UXV9" s="3"/>
      <c r="UXY9" s="79"/>
      <c r="UXZ9" s="3"/>
      <c r="UYC9" s="79"/>
      <c r="UYD9" s="3"/>
      <c r="UYE9" s="78"/>
      <c r="UYF9" s="79"/>
      <c r="UYG9" s="3"/>
      <c r="UYJ9" s="79"/>
      <c r="UYK9" s="3"/>
      <c r="UYN9" s="79"/>
      <c r="UYO9" s="3"/>
      <c r="UYP9" s="78"/>
      <c r="UYQ9" s="79"/>
      <c r="UYR9" s="3"/>
      <c r="UYU9" s="79"/>
      <c r="UYV9" s="3"/>
      <c r="UYY9" s="79"/>
      <c r="UYZ9" s="3"/>
      <c r="UZA9" s="78"/>
      <c r="UZB9" s="79"/>
      <c r="UZC9" s="3"/>
      <c r="UZF9" s="79"/>
      <c r="UZG9" s="3"/>
      <c r="UZJ9" s="79"/>
      <c r="UZK9" s="3"/>
      <c r="UZL9" s="78"/>
      <c r="UZM9" s="79"/>
      <c r="UZN9" s="3"/>
      <c r="UZQ9" s="79"/>
      <c r="UZR9" s="3"/>
      <c r="UZU9" s="79"/>
      <c r="UZV9" s="3"/>
      <c r="UZW9" s="78"/>
      <c r="UZX9" s="79"/>
      <c r="UZY9" s="3"/>
      <c r="VAB9" s="79"/>
      <c r="VAC9" s="3"/>
      <c r="VAF9" s="79"/>
      <c r="VAG9" s="3"/>
      <c r="VAH9" s="78"/>
      <c r="VAI9" s="79"/>
      <c r="VAJ9" s="3"/>
      <c r="VAM9" s="79"/>
      <c r="VAN9" s="3"/>
      <c r="VAQ9" s="79"/>
      <c r="VAR9" s="3"/>
      <c r="VAS9" s="78"/>
      <c r="VAT9" s="79"/>
      <c r="VAU9" s="3"/>
      <c r="VAX9" s="79"/>
      <c r="VAY9" s="3"/>
      <c r="VBB9" s="79"/>
      <c r="VBC9" s="3"/>
      <c r="VBD9" s="78"/>
      <c r="VBE9" s="79"/>
      <c r="VBF9" s="3"/>
      <c r="VBI9" s="79"/>
      <c r="VBJ9" s="3"/>
      <c r="VBM9" s="79"/>
      <c r="VBN9" s="3"/>
      <c r="VBO9" s="78"/>
      <c r="VBP9" s="79"/>
      <c r="VBQ9" s="3"/>
      <c r="VBT9" s="79"/>
      <c r="VBU9" s="3"/>
      <c r="VBX9" s="79"/>
      <c r="VBY9" s="3"/>
      <c r="VBZ9" s="78"/>
      <c r="VCA9" s="79"/>
      <c r="VCB9" s="3"/>
      <c r="VCE9" s="79"/>
      <c r="VCF9" s="3"/>
      <c r="VCI9" s="79"/>
      <c r="VCJ9" s="3"/>
      <c r="VCK9" s="78"/>
      <c r="VCL9" s="79"/>
      <c r="VCM9" s="3"/>
      <c r="VCP9" s="79"/>
      <c r="VCQ9" s="3"/>
      <c r="VCT9" s="79"/>
      <c r="VCU9" s="3"/>
      <c r="VCV9" s="78"/>
      <c r="VCW9" s="79"/>
      <c r="VCX9" s="3"/>
      <c r="VDA9" s="79"/>
      <c r="VDB9" s="3"/>
      <c r="VDE9" s="79"/>
      <c r="VDF9" s="3"/>
      <c r="VDG9" s="78"/>
      <c r="VDH9" s="79"/>
      <c r="VDI9" s="3"/>
      <c r="VDL9" s="79"/>
      <c r="VDM9" s="3"/>
      <c r="VDP9" s="79"/>
      <c r="VDQ9" s="3"/>
      <c r="VDR9" s="78"/>
      <c r="VDS9" s="79"/>
      <c r="VDT9" s="3"/>
      <c r="VDW9" s="79"/>
      <c r="VDX9" s="3"/>
      <c r="VEA9" s="79"/>
      <c r="VEB9" s="3"/>
      <c r="VEC9" s="78"/>
      <c r="VED9" s="79"/>
      <c r="VEE9" s="3"/>
      <c r="VEH9" s="79"/>
      <c r="VEI9" s="3"/>
      <c r="VEL9" s="79"/>
      <c r="VEM9" s="3"/>
      <c r="VEN9" s="78"/>
      <c r="VEO9" s="79"/>
      <c r="VEP9" s="3"/>
      <c r="VES9" s="79"/>
      <c r="VET9" s="3"/>
      <c r="VEW9" s="79"/>
      <c r="VEX9" s="3"/>
      <c r="VEY9" s="78"/>
      <c r="VEZ9" s="79"/>
      <c r="VFA9" s="3"/>
      <c r="VFD9" s="79"/>
      <c r="VFE9" s="3"/>
      <c r="VFH9" s="79"/>
      <c r="VFI9" s="3"/>
      <c r="VFJ9" s="78"/>
      <c r="VFK9" s="79"/>
      <c r="VFL9" s="3"/>
      <c r="VFO9" s="79"/>
      <c r="VFP9" s="3"/>
      <c r="VFS9" s="79"/>
      <c r="VFT9" s="3"/>
      <c r="VFU9" s="78"/>
      <c r="VFV9" s="79"/>
      <c r="VFW9" s="3"/>
      <c r="VFZ9" s="79"/>
      <c r="VGA9" s="3"/>
      <c r="VGD9" s="79"/>
      <c r="VGE9" s="3"/>
      <c r="VGF9" s="78"/>
      <c r="VGG9" s="79"/>
      <c r="VGH9" s="3"/>
      <c r="VGK9" s="79"/>
      <c r="VGL9" s="3"/>
      <c r="VGO9" s="79"/>
      <c r="VGP9" s="3"/>
      <c r="VGQ9" s="78"/>
      <c r="VGR9" s="79"/>
      <c r="VGS9" s="3"/>
      <c r="VGV9" s="79"/>
      <c r="VGW9" s="3"/>
      <c r="VGZ9" s="79"/>
      <c r="VHA9" s="3"/>
      <c r="VHB9" s="78"/>
      <c r="VHC9" s="79"/>
      <c r="VHD9" s="3"/>
      <c r="VHG9" s="79"/>
      <c r="VHH9" s="3"/>
      <c r="VHK9" s="79"/>
      <c r="VHL9" s="3"/>
      <c r="VHM9" s="78"/>
      <c r="VHN9" s="79"/>
      <c r="VHO9" s="3"/>
      <c r="VHR9" s="79"/>
      <c r="VHS9" s="3"/>
      <c r="VHV9" s="79"/>
      <c r="VHW9" s="3"/>
      <c r="VHX9" s="78"/>
      <c r="VHY9" s="79"/>
      <c r="VHZ9" s="3"/>
      <c r="VIC9" s="79"/>
      <c r="VID9" s="3"/>
      <c r="VIG9" s="79"/>
      <c r="VIH9" s="3"/>
      <c r="VII9" s="78"/>
      <c r="VIJ9" s="79"/>
      <c r="VIK9" s="3"/>
      <c r="VIN9" s="79"/>
      <c r="VIO9" s="3"/>
      <c r="VIR9" s="79"/>
      <c r="VIS9" s="3"/>
      <c r="VIT9" s="78"/>
      <c r="VIU9" s="79"/>
      <c r="VIV9" s="3"/>
      <c r="VIY9" s="79"/>
      <c r="VIZ9" s="3"/>
      <c r="VJC9" s="79"/>
      <c r="VJD9" s="3"/>
      <c r="VJE9" s="78"/>
      <c r="VJF9" s="79"/>
      <c r="VJG9" s="3"/>
      <c r="VJJ9" s="79"/>
      <c r="VJK9" s="3"/>
      <c r="VJN9" s="79"/>
      <c r="VJO9" s="3"/>
      <c r="VJP9" s="78"/>
      <c r="VJQ9" s="79"/>
      <c r="VJR9" s="3"/>
      <c r="VJU9" s="79"/>
      <c r="VJV9" s="3"/>
      <c r="VJY9" s="79"/>
      <c r="VJZ9" s="3"/>
      <c r="VKA9" s="78"/>
      <c r="VKB9" s="79"/>
      <c r="VKC9" s="3"/>
      <c r="VKF9" s="79"/>
      <c r="VKG9" s="3"/>
      <c r="VKJ9" s="79"/>
      <c r="VKK9" s="3"/>
      <c r="VKL9" s="78"/>
      <c r="VKM9" s="79"/>
      <c r="VKN9" s="3"/>
      <c r="VKQ9" s="79"/>
      <c r="VKR9" s="3"/>
      <c r="VKU9" s="79"/>
      <c r="VKV9" s="3"/>
      <c r="VKW9" s="78"/>
      <c r="VKX9" s="79"/>
      <c r="VKY9" s="3"/>
      <c r="VLB9" s="79"/>
      <c r="VLC9" s="3"/>
      <c r="VLF9" s="79"/>
      <c r="VLG9" s="3"/>
      <c r="VLH9" s="78"/>
      <c r="VLI9" s="79"/>
      <c r="VLJ9" s="3"/>
      <c r="VLM9" s="79"/>
      <c r="VLN9" s="3"/>
      <c r="VLQ9" s="79"/>
      <c r="VLR9" s="3"/>
      <c r="VLS9" s="78"/>
      <c r="VLT9" s="79"/>
      <c r="VLU9" s="3"/>
      <c r="VLX9" s="79"/>
      <c r="VLY9" s="3"/>
      <c r="VMB9" s="79"/>
      <c r="VMC9" s="3"/>
      <c r="VMD9" s="78"/>
      <c r="VME9" s="79"/>
      <c r="VMF9" s="3"/>
      <c r="VMI9" s="79"/>
      <c r="VMJ9" s="3"/>
      <c r="VMM9" s="79"/>
      <c r="VMN9" s="3"/>
      <c r="VMO9" s="78"/>
      <c r="VMP9" s="79"/>
      <c r="VMQ9" s="3"/>
      <c r="VMT9" s="79"/>
      <c r="VMU9" s="3"/>
      <c r="VMX9" s="79"/>
      <c r="VMY9" s="3"/>
      <c r="VMZ9" s="78"/>
      <c r="VNA9" s="79"/>
      <c r="VNB9" s="3"/>
      <c r="VNE9" s="79"/>
      <c r="VNF9" s="3"/>
      <c r="VNI9" s="79"/>
      <c r="VNJ9" s="3"/>
      <c r="VNK9" s="78"/>
      <c r="VNL9" s="79"/>
      <c r="VNM9" s="3"/>
      <c r="VNP9" s="79"/>
      <c r="VNQ9" s="3"/>
      <c r="VNT9" s="79"/>
      <c r="VNU9" s="3"/>
      <c r="VNV9" s="78"/>
      <c r="VNW9" s="79"/>
      <c r="VNX9" s="3"/>
      <c r="VOA9" s="79"/>
      <c r="VOB9" s="3"/>
      <c r="VOE9" s="79"/>
      <c r="VOF9" s="3"/>
      <c r="VOG9" s="78"/>
      <c r="VOH9" s="79"/>
      <c r="VOI9" s="3"/>
      <c r="VOL9" s="79"/>
      <c r="VOM9" s="3"/>
      <c r="VOP9" s="79"/>
      <c r="VOQ9" s="3"/>
      <c r="VOR9" s="78"/>
      <c r="VOS9" s="79"/>
      <c r="VOT9" s="3"/>
      <c r="VOW9" s="79"/>
      <c r="VOX9" s="3"/>
      <c r="VPA9" s="79"/>
      <c r="VPB9" s="3"/>
      <c r="VPC9" s="78"/>
      <c r="VPD9" s="79"/>
      <c r="VPE9" s="3"/>
      <c r="VPH9" s="79"/>
      <c r="VPI9" s="3"/>
      <c r="VPL9" s="79"/>
      <c r="VPM9" s="3"/>
      <c r="VPN9" s="78"/>
      <c r="VPO9" s="79"/>
      <c r="VPP9" s="3"/>
      <c r="VPS9" s="79"/>
      <c r="VPT9" s="3"/>
      <c r="VPW9" s="79"/>
      <c r="VPX9" s="3"/>
      <c r="VPY9" s="78"/>
      <c r="VPZ9" s="79"/>
      <c r="VQA9" s="3"/>
      <c r="VQD9" s="79"/>
      <c r="VQE9" s="3"/>
      <c r="VQH9" s="79"/>
      <c r="VQI9" s="3"/>
      <c r="VQJ9" s="78"/>
      <c r="VQK9" s="79"/>
      <c r="VQL9" s="3"/>
      <c r="VQO9" s="79"/>
      <c r="VQP9" s="3"/>
      <c r="VQS9" s="79"/>
      <c r="VQT9" s="3"/>
      <c r="VQU9" s="78"/>
      <c r="VQV9" s="79"/>
      <c r="VQW9" s="3"/>
      <c r="VQZ9" s="79"/>
      <c r="VRA9" s="3"/>
      <c r="VRD9" s="79"/>
      <c r="VRE9" s="3"/>
      <c r="VRF9" s="78"/>
      <c r="VRG9" s="79"/>
      <c r="VRH9" s="3"/>
      <c r="VRK9" s="79"/>
      <c r="VRL9" s="3"/>
      <c r="VRO9" s="79"/>
      <c r="VRP9" s="3"/>
      <c r="VRQ9" s="78"/>
      <c r="VRR9" s="79"/>
      <c r="VRS9" s="3"/>
      <c r="VRV9" s="79"/>
      <c r="VRW9" s="3"/>
      <c r="VRZ9" s="79"/>
      <c r="VSA9" s="3"/>
      <c r="VSB9" s="78"/>
      <c r="VSC9" s="79"/>
      <c r="VSD9" s="3"/>
      <c r="VSG9" s="79"/>
      <c r="VSH9" s="3"/>
      <c r="VSK9" s="79"/>
      <c r="VSL9" s="3"/>
      <c r="VSM9" s="78"/>
      <c r="VSN9" s="79"/>
      <c r="VSO9" s="3"/>
      <c r="VSR9" s="79"/>
      <c r="VSS9" s="3"/>
      <c r="VSV9" s="79"/>
      <c r="VSW9" s="3"/>
      <c r="VSX9" s="78"/>
      <c r="VSY9" s="79"/>
      <c r="VSZ9" s="3"/>
      <c r="VTC9" s="79"/>
      <c r="VTD9" s="3"/>
      <c r="VTG9" s="79"/>
      <c r="VTH9" s="3"/>
      <c r="VTI9" s="78"/>
      <c r="VTJ9" s="79"/>
      <c r="VTK9" s="3"/>
      <c r="VTN9" s="79"/>
      <c r="VTO9" s="3"/>
      <c r="VTR9" s="79"/>
      <c r="VTS9" s="3"/>
      <c r="VTT9" s="78"/>
      <c r="VTU9" s="79"/>
      <c r="VTV9" s="3"/>
      <c r="VTY9" s="79"/>
      <c r="VTZ9" s="3"/>
      <c r="VUC9" s="79"/>
      <c r="VUD9" s="3"/>
      <c r="VUE9" s="78"/>
      <c r="VUF9" s="79"/>
      <c r="VUG9" s="3"/>
      <c r="VUJ9" s="79"/>
      <c r="VUK9" s="3"/>
      <c r="VUN9" s="79"/>
      <c r="VUO9" s="3"/>
      <c r="VUP9" s="78"/>
      <c r="VUQ9" s="79"/>
      <c r="VUR9" s="3"/>
      <c r="VUU9" s="79"/>
      <c r="VUV9" s="3"/>
      <c r="VUY9" s="79"/>
      <c r="VUZ9" s="3"/>
      <c r="VVA9" s="78"/>
      <c r="VVB9" s="79"/>
      <c r="VVC9" s="3"/>
      <c r="VVF9" s="79"/>
      <c r="VVG9" s="3"/>
      <c r="VVJ9" s="79"/>
      <c r="VVK9" s="3"/>
      <c r="VVL9" s="78"/>
      <c r="VVM9" s="79"/>
      <c r="VVN9" s="3"/>
      <c r="VVQ9" s="79"/>
      <c r="VVR9" s="3"/>
      <c r="VVU9" s="79"/>
      <c r="VVV9" s="3"/>
      <c r="VVW9" s="78"/>
      <c r="VVX9" s="79"/>
      <c r="VVY9" s="3"/>
      <c r="VWB9" s="79"/>
      <c r="VWC9" s="3"/>
      <c r="VWF9" s="79"/>
      <c r="VWG9" s="3"/>
      <c r="VWH9" s="78"/>
      <c r="VWI9" s="79"/>
      <c r="VWJ9" s="3"/>
      <c r="VWM9" s="79"/>
      <c r="VWN9" s="3"/>
      <c r="VWQ9" s="79"/>
      <c r="VWR9" s="3"/>
      <c r="VWS9" s="78"/>
      <c r="VWT9" s="79"/>
      <c r="VWU9" s="3"/>
      <c r="VWX9" s="79"/>
      <c r="VWY9" s="3"/>
      <c r="VXB9" s="79"/>
      <c r="VXC9" s="3"/>
      <c r="VXD9" s="78"/>
      <c r="VXE9" s="79"/>
      <c r="VXF9" s="3"/>
      <c r="VXI9" s="79"/>
      <c r="VXJ9" s="3"/>
      <c r="VXM9" s="79"/>
      <c r="VXN9" s="3"/>
      <c r="VXO9" s="78"/>
      <c r="VXP9" s="79"/>
      <c r="VXQ9" s="3"/>
      <c r="VXT9" s="79"/>
      <c r="VXU9" s="3"/>
      <c r="VXX9" s="79"/>
      <c r="VXY9" s="3"/>
      <c r="VXZ9" s="78"/>
      <c r="VYA9" s="79"/>
      <c r="VYB9" s="3"/>
      <c r="VYE9" s="79"/>
      <c r="VYF9" s="3"/>
      <c r="VYI9" s="79"/>
      <c r="VYJ9" s="3"/>
      <c r="VYK9" s="78"/>
      <c r="VYL9" s="79"/>
      <c r="VYM9" s="3"/>
      <c r="VYP9" s="79"/>
      <c r="VYQ9" s="3"/>
      <c r="VYT9" s="79"/>
      <c r="VYU9" s="3"/>
      <c r="VYV9" s="78"/>
      <c r="VYW9" s="79"/>
      <c r="VYX9" s="3"/>
      <c r="VZA9" s="79"/>
      <c r="VZB9" s="3"/>
      <c r="VZE9" s="79"/>
      <c r="VZF9" s="3"/>
      <c r="VZG9" s="78"/>
      <c r="VZH9" s="79"/>
      <c r="VZI9" s="3"/>
      <c r="VZL9" s="79"/>
      <c r="VZM9" s="3"/>
      <c r="VZP9" s="79"/>
      <c r="VZQ9" s="3"/>
      <c r="VZR9" s="78"/>
      <c r="VZS9" s="79"/>
      <c r="VZT9" s="3"/>
      <c r="VZW9" s="79"/>
      <c r="VZX9" s="3"/>
      <c r="WAA9" s="79"/>
      <c r="WAB9" s="3"/>
      <c r="WAC9" s="78"/>
      <c r="WAD9" s="79"/>
      <c r="WAE9" s="3"/>
      <c r="WAH9" s="79"/>
      <c r="WAI9" s="3"/>
      <c r="WAL9" s="79"/>
      <c r="WAM9" s="3"/>
      <c r="WAN9" s="78"/>
      <c r="WAO9" s="79"/>
      <c r="WAP9" s="3"/>
      <c r="WAS9" s="79"/>
      <c r="WAT9" s="3"/>
      <c r="WAW9" s="79"/>
      <c r="WAX9" s="3"/>
      <c r="WAY9" s="78"/>
      <c r="WAZ9" s="79"/>
      <c r="WBA9" s="3"/>
      <c r="WBD9" s="79"/>
      <c r="WBE9" s="3"/>
      <c r="WBH9" s="79"/>
      <c r="WBI9" s="3"/>
      <c r="WBJ9" s="78"/>
      <c r="WBK9" s="79"/>
      <c r="WBL9" s="3"/>
      <c r="WBO9" s="79"/>
      <c r="WBP9" s="3"/>
      <c r="WBS9" s="79"/>
      <c r="WBT9" s="3"/>
      <c r="WBU9" s="78"/>
      <c r="WBV9" s="79"/>
      <c r="WBW9" s="3"/>
      <c r="WBZ9" s="79"/>
      <c r="WCA9" s="3"/>
      <c r="WCD9" s="79"/>
      <c r="WCE9" s="3"/>
      <c r="WCF9" s="78"/>
      <c r="WCG9" s="79"/>
      <c r="WCH9" s="3"/>
      <c r="WCK9" s="79"/>
      <c r="WCL9" s="3"/>
      <c r="WCO9" s="79"/>
      <c r="WCP9" s="3"/>
      <c r="WCQ9" s="78"/>
      <c r="WCR9" s="79"/>
      <c r="WCS9" s="3"/>
      <c r="WCV9" s="79"/>
      <c r="WCW9" s="3"/>
      <c r="WCZ9" s="79"/>
      <c r="WDA9" s="3"/>
      <c r="WDB9" s="78"/>
      <c r="WDC9" s="79"/>
      <c r="WDD9" s="3"/>
      <c r="WDG9" s="79"/>
      <c r="WDH9" s="3"/>
      <c r="WDK9" s="79"/>
      <c r="WDL9" s="3"/>
      <c r="WDM9" s="78"/>
      <c r="WDN9" s="79"/>
      <c r="WDO9" s="3"/>
      <c r="WDR9" s="79"/>
      <c r="WDS9" s="3"/>
      <c r="WDV9" s="79"/>
      <c r="WDW9" s="3"/>
      <c r="WDX9" s="78"/>
      <c r="WDY9" s="79"/>
      <c r="WDZ9" s="3"/>
      <c r="WEC9" s="79"/>
      <c r="WED9" s="3"/>
      <c r="WEG9" s="79"/>
      <c r="WEH9" s="3"/>
      <c r="WEI9" s="78"/>
      <c r="WEJ9" s="79"/>
      <c r="WEK9" s="3"/>
      <c r="WEN9" s="79"/>
      <c r="WEO9" s="3"/>
      <c r="WER9" s="79"/>
      <c r="WES9" s="3"/>
      <c r="WET9" s="78"/>
      <c r="WEU9" s="79"/>
      <c r="WEV9" s="3"/>
      <c r="WEY9" s="79"/>
      <c r="WEZ9" s="3"/>
      <c r="WFC9" s="79"/>
      <c r="WFD9" s="3"/>
      <c r="WFE9" s="78"/>
      <c r="WFF9" s="79"/>
      <c r="WFG9" s="3"/>
      <c r="WFJ9" s="79"/>
      <c r="WFK9" s="3"/>
      <c r="WFN9" s="79"/>
      <c r="WFO9" s="3"/>
      <c r="WFP9" s="78"/>
      <c r="WFQ9" s="79"/>
      <c r="WFR9" s="3"/>
      <c r="WFU9" s="79"/>
      <c r="WFV9" s="3"/>
      <c r="WFY9" s="79"/>
      <c r="WFZ9" s="3"/>
      <c r="WGA9" s="78"/>
      <c r="WGB9" s="79"/>
      <c r="WGC9" s="3"/>
      <c r="WGF9" s="79"/>
      <c r="WGG9" s="3"/>
      <c r="WGJ9" s="79"/>
      <c r="WGK9" s="3"/>
      <c r="WGL9" s="78"/>
      <c r="WGM9" s="79"/>
      <c r="WGN9" s="3"/>
      <c r="WGQ9" s="79"/>
      <c r="WGR9" s="3"/>
      <c r="WGU9" s="79"/>
      <c r="WGV9" s="3"/>
      <c r="WGW9" s="78"/>
      <c r="WGX9" s="79"/>
      <c r="WGY9" s="3"/>
      <c r="WHB9" s="79"/>
      <c r="WHC9" s="3"/>
      <c r="WHF9" s="79"/>
      <c r="WHG9" s="3"/>
      <c r="WHH9" s="78"/>
      <c r="WHI9" s="79"/>
      <c r="WHJ9" s="3"/>
      <c r="WHM9" s="79"/>
      <c r="WHN9" s="3"/>
      <c r="WHQ9" s="79"/>
      <c r="WHR9" s="3"/>
      <c r="WHS9" s="78"/>
      <c r="WHT9" s="79"/>
      <c r="WHU9" s="3"/>
      <c r="WHX9" s="79"/>
      <c r="WHY9" s="3"/>
      <c r="WIB9" s="79"/>
      <c r="WIC9" s="3"/>
      <c r="WID9" s="78"/>
      <c r="WIE9" s="79"/>
      <c r="WIF9" s="3"/>
      <c r="WII9" s="79"/>
      <c r="WIJ9" s="3"/>
      <c r="WIM9" s="79"/>
      <c r="WIN9" s="3"/>
      <c r="WIO9" s="78"/>
      <c r="WIP9" s="79"/>
      <c r="WIQ9" s="3"/>
      <c r="WIT9" s="79"/>
      <c r="WIU9" s="3"/>
      <c r="WIX9" s="79"/>
      <c r="WIY9" s="3"/>
      <c r="WIZ9" s="78"/>
      <c r="WJA9" s="79"/>
      <c r="WJB9" s="3"/>
      <c r="WJE9" s="79"/>
      <c r="WJF9" s="3"/>
      <c r="WJI9" s="79"/>
      <c r="WJJ9" s="3"/>
      <c r="WJK9" s="78"/>
      <c r="WJL9" s="79"/>
      <c r="WJM9" s="3"/>
      <c r="WJP9" s="79"/>
      <c r="WJQ9" s="3"/>
      <c r="WJT9" s="79"/>
      <c r="WJU9" s="3"/>
      <c r="WJV9" s="78"/>
      <c r="WJW9" s="79"/>
      <c r="WJX9" s="3"/>
      <c r="WKA9" s="79"/>
      <c r="WKB9" s="3"/>
      <c r="WKE9" s="79"/>
      <c r="WKF9" s="3"/>
      <c r="WKG9" s="78"/>
      <c r="WKH9" s="79"/>
      <c r="WKI9" s="3"/>
      <c r="WKL9" s="79"/>
      <c r="WKM9" s="3"/>
      <c r="WKP9" s="79"/>
      <c r="WKQ9" s="3"/>
      <c r="WKR9" s="78"/>
      <c r="WKS9" s="79"/>
      <c r="WKT9" s="3"/>
      <c r="WKW9" s="79"/>
      <c r="WKX9" s="3"/>
      <c r="WLA9" s="79"/>
      <c r="WLB9" s="3"/>
      <c r="WLC9" s="78"/>
      <c r="WLD9" s="79"/>
      <c r="WLE9" s="3"/>
      <c r="WLH9" s="79"/>
      <c r="WLI9" s="3"/>
      <c r="WLL9" s="79"/>
      <c r="WLM9" s="3"/>
      <c r="WLN9" s="78"/>
      <c r="WLO9" s="79"/>
      <c r="WLP9" s="3"/>
      <c r="WLS9" s="79"/>
      <c r="WLT9" s="3"/>
      <c r="WLW9" s="79"/>
      <c r="WLX9" s="3"/>
      <c r="WLY9" s="78"/>
      <c r="WLZ9" s="79"/>
      <c r="WMA9" s="3"/>
      <c r="WMD9" s="79"/>
      <c r="WME9" s="3"/>
      <c r="WMH9" s="79"/>
      <c r="WMI9" s="3"/>
      <c r="WMJ9" s="78"/>
      <c r="WMK9" s="79"/>
      <c r="WML9" s="3"/>
      <c r="WMO9" s="79"/>
      <c r="WMP9" s="3"/>
      <c r="WMS9" s="79"/>
      <c r="WMT9" s="3"/>
      <c r="WMU9" s="78"/>
      <c r="WMV9" s="79"/>
      <c r="WMW9" s="3"/>
      <c r="WMZ9" s="79"/>
      <c r="WNA9" s="3"/>
      <c r="WND9" s="79"/>
      <c r="WNE9" s="3"/>
      <c r="WNF9" s="78"/>
      <c r="WNG9" s="79"/>
      <c r="WNH9" s="3"/>
      <c r="WNK9" s="79"/>
      <c r="WNL9" s="3"/>
      <c r="WNO9" s="79"/>
      <c r="WNP9" s="3"/>
      <c r="WNQ9" s="78"/>
      <c r="WNR9" s="79"/>
      <c r="WNS9" s="3"/>
      <c r="WNV9" s="79"/>
      <c r="WNW9" s="3"/>
      <c r="WNZ9" s="79"/>
      <c r="WOA9" s="3"/>
      <c r="WOB9" s="78"/>
      <c r="WOC9" s="79"/>
      <c r="WOD9" s="3"/>
      <c r="WOG9" s="79"/>
      <c r="WOH9" s="3"/>
      <c r="WOK9" s="79"/>
      <c r="WOL9" s="3"/>
      <c r="WOM9" s="78"/>
      <c r="WON9" s="79"/>
      <c r="WOO9" s="3"/>
      <c r="WOR9" s="79"/>
      <c r="WOS9" s="3"/>
      <c r="WOV9" s="79"/>
      <c r="WOW9" s="3"/>
      <c r="WOX9" s="78"/>
      <c r="WOY9" s="79"/>
      <c r="WOZ9" s="3"/>
      <c r="WPC9" s="79"/>
      <c r="WPD9" s="3"/>
      <c r="WPG9" s="79"/>
      <c r="WPH9" s="3"/>
      <c r="WPI9" s="78"/>
      <c r="WPJ9" s="79"/>
      <c r="WPK9" s="3"/>
      <c r="WPN9" s="79"/>
      <c r="WPO9" s="3"/>
      <c r="WPR9" s="79"/>
      <c r="WPS9" s="3"/>
      <c r="WPT9" s="78"/>
      <c r="WPU9" s="79"/>
      <c r="WPV9" s="3"/>
      <c r="WPY9" s="79"/>
      <c r="WPZ9" s="3"/>
      <c r="WQC9" s="79"/>
      <c r="WQD9" s="3"/>
      <c r="WQE9" s="78"/>
      <c r="WQF9" s="79"/>
      <c r="WQG9" s="3"/>
      <c r="WQJ9" s="79"/>
      <c r="WQK9" s="3"/>
      <c r="WQN9" s="79"/>
      <c r="WQO9" s="3"/>
      <c r="WQP9" s="78"/>
      <c r="WQQ9" s="79"/>
      <c r="WQR9" s="3"/>
      <c r="WQU9" s="79"/>
      <c r="WQV9" s="3"/>
      <c r="WQY9" s="79"/>
      <c r="WQZ9" s="3"/>
      <c r="WRA9" s="78"/>
      <c r="WRB9" s="79"/>
      <c r="WRC9" s="3"/>
      <c r="WRF9" s="79"/>
      <c r="WRG9" s="3"/>
      <c r="WRJ9" s="79"/>
      <c r="WRK9" s="3"/>
      <c r="WRL9" s="78"/>
      <c r="WRM9" s="79"/>
      <c r="WRN9" s="3"/>
      <c r="WRQ9" s="79"/>
      <c r="WRR9" s="3"/>
      <c r="WRU9" s="79"/>
      <c r="WRV9" s="3"/>
      <c r="WRW9" s="78"/>
      <c r="WRX9" s="79"/>
      <c r="WRY9" s="3"/>
      <c r="WSB9" s="79"/>
      <c r="WSC9" s="3"/>
      <c r="WSF9" s="79"/>
      <c r="WSG9" s="3"/>
      <c r="WSH9" s="78"/>
      <c r="WSI9" s="79"/>
      <c r="WSJ9" s="3"/>
      <c r="WSM9" s="79"/>
      <c r="WSN9" s="3"/>
      <c r="WSQ9" s="79"/>
      <c r="WSR9" s="3"/>
      <c r="WSS9" s="78"/>
      <c r="WST9" s="79"/>
      <c r="WSU9" s="3"/>
      <c r="WSX9" s="79"/>
      <c r="WSY9" s="3"/>
      <c r="WTB9" s="79"/>
      <c r="WTC9" s="3"/>
      <c r="WTD9" s="78"/>
      <c r="WTE9" s="79"/>
      <c r="WTF9" s="3"/>
      <c r="WTI9" s="79"/>
      <c r="WTJ9" s="3"/>
      <c r="WTM9" s="79"/>
      <c r="WTN9" s="3"/>
      <c r="WTO9" s="78"/>
      <c r="WTP9" s="79"/>
      <c r="WTQ9" s="3"/>
      <c r="WTT9" s="79"/>
      <c r="WTU9" s="3"/>
      <c r="WTX9" s="79"/>
      <c r="WTY9" s="3"/>
      <c r="WTZ9" s="78"/>
      <c r="WUA9" s="79"/>
      <c r="WUB9" s="3"/>
      <c r="WUE9" s="79"/>
      <c r="WUF9" s="3"/>
      <c r="WUI9" s="79"/>
      <c r="WUJ9" s="3"/>
      <c r="WUK9" s="78"/>
      <c r="WUL9" s="79"/>
      <c r="WUM9" s="3"/>
      <c r="WUP9" s="79"/>
      <c r="WUQ9" s="3"/>
      <c r="WUT9" s="79"/>
      <c r="WUU9" s="3"/>
      <c r="WUV9" s="78"/>
      <c r="WUW9" s="79"/>
      <c r="WUX9" s="3"/>
      <c r="WVA9" s="79"/>
      <c r="WVB9" s="3"/>
      <c r="WVE9" s="79"/>
      <c r="WVF9" s="3"/>
      <c r="WVG9" s="78"/>
      <c r="WVH9" s="79"/>
      <c r="WVI9" s="3"/>
      <c r="WVL9" s="79"/>
      <c r="WVM9" s="3"/>
      <c r="WVP9" s="79"/>
      <c r="WVQ9" s="3"/>
      <c r="WVR9" s="78"/>
      <c r="WVS9" s="79"/>
      <c r="WVT9" s="3"/>
      <c r="WVW9" s="79"/>
      <c r="WVX9" s="3"/>
      <c r="WWA9" s="79"/>
      <c r="WWB9" s="3"/>
      <c r="WWC9" s="78"/>
      <c r="WWD9" s="79"/>
      <c r="WWE9" s="3"/>
      <c r="WWH9" s="79"/>
      <c r="WWI9" s="3"/>
      <c r="WWL9" s="79"/>
      <c r="WWM9" s="3"/>
      <c r="WWN9" s="78"/>
      <c r="WWO9" s="79"/>
      <c r="WWP9" s="3"/>
      <c r="WWS9" s="79"/>
      <c r="WWT9" s="3"/>
      <c r="WWW9" s="79"/>
      <c r="WWX9" s="3"/>
      <c r="WWY9" s="78"/>
      <c r="WWZ9" s="79"/>
      <c r="WXA9" s="3"/>
      <c r="WXD9" s="79"/>
      <c r="WXE9" s="3"/>
      <c r="WXH9" s="79"/>
      <c r="WXI9" s="3"/>
      <c r="WXJ9" s="78"/>
      <c r="WXK9" s="79"/>
      <c r="WXL9" s="3"/>
      <c r="WXO9" s="79"/>
      <c r="WXP9" s="3"/>
      <c r="WXS9" s="79"/>
      <c r="WXT9" s="3"/>
      <c r="WXU9" s="78"/>
      <c r="WXV9" s="79"/>
      <c r="WXW9" s="3"/>
      <c r="WXZ9" s="79"/>
      <c r="WYA9" s="3"/>
      <c r="WYD9" s="79"/>
      <c r="WYE9" s="3"/>
      <c r="WYF9" s="78"/>
      <c r="WYG9" s="79"/>
      <c r="WYH9" s="3"/>
      <c r="WYK9" s="79"/>
      <c r="WYL9" s="3"/>
      <c r="WYO9" s="79"/>
      <c r="WYP9" s="3"/>
      <c r="WYQ9" s="78"/>
      <c r="WYR9" s="79"/>
      <c r="WYS9" s="3"/>
      <c r="WYV9" s="79"/>
      <c r="WYW9" s="3"/>
      <c r="WYZ9" s="79"/>
      <c r="WZA9" s="3"/>
      <c r="WZB9" s="78"/>
      <c r="WZC9" s="79"/>
      <c r="WZD9" s="3"/>
      <c r="WZG9" s="79"/>
      <c r="WZH9" s="3"/>
      <c r="WZK9" s="79"/>
      <c r="WZL9" s="3"/>
      <c r="WZM9" s="78"/>
      <c r="WZN9" s="79"/>
      <c r="WZO9" s="3"/>
      <c r="WZR9" s="79"/>
      <c r="WZS9" s="3"/>
      <c r="WZV9" s="79"/>
      <c r="WZW9" s="3"/>
      <c r="WZX9" s="78"/>
      <c r="WZY9" s="79"/>
      <c r="WZZ9" s="3"/>
      <c r="XAC9" s="79"/>
      <c r="XAD9" s="3"/>
      <c r="XAG9" s="79"/>
      <c r="XAH9" s="3"/>
      <c r="XAI9" s="78"/>
      <c r="XAJ9" s="79"/>
      <c r="XAK9" s="3"/>
      <c r="XAN9" s="79"/>
      <c r="XAO9" s="3"/>
      <c r="XAR9" s="79"/>
      <c r="XAS9" s="3"/>
      <c r="XAT9" s="78"/>
      <c r="XAU9" s="79"/>
      <c r="XAV9" s="3"/>
      <c r="XAY9" s="79"/>
      <c r="XAZ9" s="3"/>
      <c r="XBC9" s="79"/>
      <c r="XBD9" s="3"/>
      <c r="XBE9" s="78"/>
      <c r="XBF9" s="79"/>
      <c r="XBG9" s="3"/>
      <c r="XBJ9" s="79"/>
      <c r="XBK9" s="3"/>
      <c r="XBN9" s="79"/>
      <c r="XBO9" s="3"/>
      <c r="XBP9" s="78"/>
      <c r="XBQ9" s="79"/>
      <c r="XBR9" s="3"/>
      <c r="XBU9" s="79"/>
      <c r="XBV9" s="3"/>
      <c r="XBY9" s="79"/>
      <c r="XBZ9" s="3"/>
      <c r="XCA9" s="78"/>
      <c r="XCB9" s="79"/>
      <c r="XCC9" s="3"/>
      <c r="XCF9" s="79"/>
      <c r="XCG9" s="3"/>
      <c r="XCJ9" s="79"/>
      <c r="XCK9" s="3"/>
      <c r="XCL9" s="78"/>
      <c r="XCM9" s="79"/>
      <c r="XCN9" s="3"/>
      <c r="XCQ9" s="79"/>
      <c r="XCR9" s="3"/>
      <c r="XCU9" s="79"/>
      <c r="XCV9" s="3"/>
      <c r="XCW9" s="78"/>
      <c r="XCX9" s="79"/>
      <c r="XCY9" s="3"/>
      <c r="XDB9" s="79"/>
      <c r="XDC9" s="3"/>
      <c r="XDF9" s="79"/>
      <c r="XDG9" s="3"/>
      <c r="XDH9" s="78"/>
      <c r="XDI9" s="79"/>
      <c r="XDJ9" s="3"/>
      <c r="XDM9" s="79"/>
      <c r="XDN9" s="3"/>
      <c r="XDQ9" s="79"/>
      <c r="XDR9" s="3"/>
      <c r="XDS9" s="78"/>
      <c r="XDT9" s="79"/>
      <c r="XDU9" s="3"/>
      <c r="XDX9" s="79"/>
      <c r="XDY9" s="3"/>
      <c r="XEB9" s="79"/>
      <c r="XEC9" s="3"/>
      <c r="XED9" s="78"/>
      <c r="XEE9" s="79"/>
      <c r="XEF9" s="3"/>
      <c r="XEI9" s="79"/>
      <c r="XEJ9" s="3"/>
      <c r="XEM9" s="79"/>
      <c r="XEN9" s="3"/>
      <c r="XEO9" s="78"/>
      <c r="XEP9" s="79"/>
      <c r="XEQ9" s="3"/>
      <c r="XET9" s="79"/>
      <c r="XEU9" s="3"/>
      <c r="XEX9" s="79"/>
      <c r="XEY9" s="3"/>
      <c r="XEZ9" s="78"/>
      <c r="XFA9" s="79"/>
      <c r="XFB9" s="3"/>
    </row>
    <row r="10" spans="1:3072 3075:4095 4098:5118 5121:7168 7171:8191 8194:9214 9217:14336 14339:15359 15362:16382" ht="15">
      <c r="A10" s="82">
        <v>2020</v>
      </c>
      <c r="B10" s="83">
        <v>59.911249298521561</v>
      </c>
      <c r="C10" s="2">
        <v>25</v>
      </c>
      <c r="D10" s="52"/>
      <c r="E10" s="52"/>
      <c r="F10" s="83">
        <v>38.188327398725924</v>
      </c>
      <c r="G10" s="2">
        <v>27</v>
      </c>
      <c r="H10" s="52"/>
      <c r="I10" s="52"/>
      <c r="J10" s="83">
        <v>98.099576697247485</v>
      </c>
      <c r="K10" s="2">
        <v>26</v>
      </c>
      <c r="L10" s="78"/>
      <c r="M10" s="79"/>
      <c r="N10" s="3"/>
      <c r="Q10" s="79"/>
      <c r="R10" s="3"/>
      <c r="U10" s="79"/>
      <c r="V10" s="3"/>
      <c r="W10" s="78"/>
      <c r="X10" s="79"/>
      <c r="Y10" s="3"/>
      <c r="AB10" s="79"/>
      <c r="AC10" s="3"/>
      <c r="AF10" s="79"/>
      <c r="AG10" s="3"/>
      <c r="AH10" s="78"/>
      <c r="AI10" s="79"/>
      <c r="AJ10" s="3"/>
      <c r="AM10" s="79"/>
      <c r="AN10" s="3"/>
      <c r="AQ10" s="79"/>
      <c r="AR10" s="3"/>
      <c r="AS10" s="78"/>
      <c r="AT10" s="79"/>
      <c r="AU10" s="3"/>
      <c r="AX10" s="79"/>
      <c r="AY10" s="3"/>
      <c r="BB10" s="79"/>
      <c r="BC10" s="3"/>
      <c r="BD10" s="78"/>
      <c r="BE10" s="79"/>
      <c r="BF10" s="3"/>
      <c r="BI10" s="79"/>
      <c r="BJ10" s="3"/>
      <c r="BM10" s="79"/>
      <c r="BN10" s="3"/>
      <c r="BO10" s="78"/>
      <c r="BP10" s="79"/>
      <c r="BQ10" s="3"/>
      <c r="BT10" s="79"/>
      <c r="BU10" s="3"/>
      <c r="BX10" s="79"/>
      <c r="BY10" s="3"/>
      <c r="BZ10" s="78"/>
      <c r="CA10" s="79"/>
      <c r="CB10" s="3"/>
      <c r="CE10" s="79"/>
      <c r="CF10" s="3"/>
      <c r="CI10" s="79"/>
      <c r="CJ10" s="3"/>
      <c r="CK10" s="78"/>
      <c r="CL10" s="79"/>
      <c r="CM10" s="3"/>
      <c r="CP10" s="79"/>
      <c r="CQ10" s="3"/>
      <c r="CT10" s="79"/>
      <c r="CU10" s="3"/>
      <c r="CV10" s="78"/>
      <c r="CW10" s="79"/>
      <c r="CX10" s="3"/>
      <c r="DA10" s="79"/>
      <c r="DB10" s="3"/>
      <c r="DE10" s="79"/>
      <c r="DF10" s="3"/>
      <c r="DG10" s="78"/>
      <c r="DH10" s="79"/>
      <c r="DI10" s="3"/>
      <c r="DL10" s="79"/>
      <c r="DM10" s="3"/>
      <c r="DP10" s="79"/>
      <c r="DQ10" s="3"/>
      <c r="DR10" s="78"/>
      <c r="DS10" s="79"/>
      <c r="DT10" s="3"/>
      <c r="DW10" s="79"/>
      <c r="DX10" s="3"/>
      <c r="EA10" s="79"/>
      <c r="EB10" s="3"/>
      <c r="EC10" s="78"/>
      <c r="ED10" s="79"/>
      <c r="EE10" s="3"/>
      <c r="EH10" s="79"/>
      <c r="EI10" s="3"/>
      <c r="EL10" s="79"/>
      <c r="EM10" s="3"/>
      <c r="EN10" s="78"/>
      <c r="EO10" s="79"/>
      <c r="EP10" s="3"/>
      <c r="ES10" s="79"/>
      <c r="ET10" s="3"/>
      <c r="EW10" s="79"/>
      <c r="EX10" s="3"/>
      <c r="EY10" s="78"/>
      <c r="EZ10" s="79"/>
      <c r="FA10" s="3"/>
      <c r="FD10" s="79"/>
      <c r="FE10" s="3"/>
      <c r="FH10" s="79"/>
      <c r="FI10" s="3"/>
      <c r="FJ10" s="78"/>
      <c r="FK10" s="79"/>
      <c r="FL10" s="3"/>
      <c r="FO10" s="79"/>
      <c r="FP10" s="3"/>
      <c r="FS10" s="79"/>
      <c r="FT10" s="3"/>
      <c r="FU10" s="78"/>
      <c r="FV10" s="79"/>
      <c r="FW10" s="3"/>
      <c r="FZ10" s="79"/>
      <c r="GA10" s="3"/>
      <c r="GD10" s="79"/>
      <c r="GE10" s="3"/>
      <c r="GF10" s="78"/>
      <c r="GG10" s="79"/>
      <c r="GH10" s="3"/>
      <c r="GK10" s="79"/>
      <c r="GL10" s="3"/>
      <c r="GO10" s="79"/>
      <c r="GP10" s="3"/>
      <c r="GQ10" s="78"/>
      <c r="GR10" s="79"/>
      <c r="GS10" s="3"/>
      <c r="GV10" s="79"/>
      <c r="GW10" s="3"/>
      <c r="GZ10" s="79"/>
      <c r="HA10" s="3"/>
      <c r="HB10" s="78"/>
      <c r="HC10" s="79"/>
      <c r="HD10" s="3"/>
      <c r="HG10" s="79"/>
      <c r="HH10" s="3"/>
      <c r="HK10" s="79"/>
      <c r="HL10" s="3"/>
      <c r="HM10" s="78"/>
      <c r="HN10" s="79"/>
      <c r="HO10" s="3"/>
      <c r="HR10" s="79"/>
      <c r="HS10" s="3"/>
      <c r="HV10" s="79"/>
      <c r="HW10" s="3"/>
      <c r="HX10" s="78"/>
      <c r="HY10" s="79"/>
      <c r="HZ10" s="3"/>
      <c r="IC10" s="79"/>
      <c r="ID10" s="3"/>
      <c r="IG10" s="79"/>
      <c r="IH10" s="3"/>
      <c r="II10" s="78"/>
      <c r="IJ10" s="79"/>
      <c r="IK10" s="3"/>
      <c r="IN10" s="79"/>
      <c r="IO10" s="3"/>
      <c r="IR10" s="79"/>
      <c r="IS10" s="3"/>
      <c r="IT10" s="78"/>
      <c r="IU10" s="79"/>
      <c r="IV10" s="3"/>
      <c r="IY10" s="79"/>
      <c r="IZ10" s="3"/>
      <c r="JC10" s="79"/>
      <c r="JD10" s="3"/>
      <c r="JE10" s="78"/>
      <c r="JF10" s="79"/>
      <c r="JG10" s="3"/>
      <c r="JJ10" s="79"/>
      <c r="JK10" s="3"/>
      <c r="JN10" s="79"/>
      <c r="JO10" s="3"/>
      <c r="JP10" s="78"/>
      <c r="JQ10" s="79"/>
      <c r="JR10" s="3"/>
      <c r="JU10" s="79"/>
      <c r="JV10" s="3"/>
      <c r="JY10" s="79"/>
      <c r="JZ10" s="3"/>
      <c r="KA10" s="78"/>
      <c r="KB10" s="79"/>
      <c r="KC10" s="3"/>
      <c r="KF10" s="79"/>
      <c r="KG10" s="3"/>
      <c r="KJ10" s="79"/>
      <c r="KK10" s="3"/>
      <c r="KL10" s="78"/>
      <c r="KM10" s="79"/>
      <c r="KN10" s="3"/>
      <c r="KQ10" s="79"/>
      <c r="KR10" s="3"/>
      <c r="KU10" s="79"/>
      <c r="KV10" s="3"/>
      <c r="KW10" s="78"/>
      <c r="KX10" s="79"/>
      <c r="KY10" s="3"/>
      <c r="LB10" s="79"/>
      <c r="LC10" s="3"/>
      <c r="LF10" s="79"/>
      <c r="LG10" s="3"/>
      <c r="LH10" s="78"/>
      <c r="LI10" s="79"/>
      <c r="LJ10" s="3"/>
      <c r="LM10" s="79"/>
      <c r="LN10" s="3"/>
      <c r="LQ10" s="79"/>
      <c r="LR10" s="3"/>
      <c r="LS10" s="78"/>
      <c r="LT10" s="79"/>
      <c r="LU10" s="3"/>
      <c r="LX10" s="79"/>
      <c r="LY10" s="3"/>
      <c r="MB10" s="79"/>
      <c r="MC10" s="3"/>
      <c r="MD10" s="78"/>
      <c r="ME10" s="79"/>
      <c r="MF10" s="3"/>
      <c r="MI10" s="79"/>
      <c r="MJ10" s="3"/>
      <c r="MM10" s="79"/>
      <c r="MN10" s="3"/>
      <c r="MO10" s="78"/>
      <c r="MP10" s="79"/>
      <c r="MQ10" s="3"/>
      <c r="MT10" s="79"/>
      <c r="MU10" s="3"/>
      <c r="MX10" s="79"/>
      <c r="MY10" s="3"/>
      <c r="MZ10" s="78"/>
      <c r="NA10" s="79"/>
      <c r="NB10" s="3"/>
      <c r="NE10" s="79"/>
      <c r="NF10" s="3"/>
      <c r="NI10" s="79"/>
      <c r="NJ10" s="3"/>
      <c r="NK10" s="78"/>
      <c r="NL10" s="79"/>
      <c r="NM10" s="3"/>
      <c r="NP10" s="79"/>
      <c r="NQ10" s="3"/>
      <c r="NT10" s="79"/>
      <c r="NU10" s="3"/>
      <c r="NV10" s="78"/>
      <c r="NW10" s="79"/>
      <c r="NX10" s="3"/>
      <c r="OA10" s="79"/>
      <c r="OB10" s="3"/>
      <c r="OE10" s="79"/>
      <c r="OF10" s="3"/>
      <c r="OG10" s="78"/>
      <c r="OH10" s="79"/>
      <c r="OI10" s="3"/>
      <c r="OL10" s="79"/>
      <c r="OM10" s="3"/>
      <c r="OP10" s="79"/>
      <c r="OQ10" s="3"/>
      <c r="OR10" s="78"/>
      <c r="OS10" s="79"/>
      <c r="OT10" s="3"/>
      <c r="OW10" s="79"/>
      <c r="OX10" s="3"/>
      <c r="PA10" s="79"/>
      <c r="PB10" s="3"/>
      <c r="PC10" s="78"/>
      <c r="PD10" s="79"/>
      <c r="PE10" s="3"/>
      <c r="PH10" s="79"/>
      <c r="PI10" s="3"/>
      <c r="PL10" s="79"/>
      <c r="PM10" s="3"/>
      <c r="PN10" s="78"/>
      <c r="PO10" s="79"/>
      <c r="PP10" s="3"/>
      <c r="PS10" s="79"/>
      <c r="PT10" s="3"/>
      <c r="PW10" s="79"/>
      <c r="PX10" s="3"/>
      <c r="PY10" s="78"/>
      <c r="PZ10" s="79"/>
      <c r="QA10" s="3"/>
      <c r="QD10" s="79"/>
      <c r="QE10" s="3"/>
      <c r="QH10" s="79"/>
      <c r="QI10" s="3"/>
      <c r="QJ10" s="78"/>
      <c r="QK10" s="79"/>
      <c r="QL10" s="3"/>
      <c r="QO10" s="79"/>
      <c r="QP10" s="3"/>
      <c r="QS10" s="79"/>
      <c r="QT10" s="3"/>
      <c r="QU10" s="78"/>
      <c r="QV10" s="79"/>
      <c r="QW10" s="3"/>
      <c r="QZ10" s="79"/>
      <c r="RA10" s="3"/>
      <c r="RD10" s="79"/>
      <c r="RE10" s="3"/>
      <c r="RF10" s="78"/>
      <c r="RG10" s="79"/>
      <c r="RH10" s="3"/>
      <c r="RK10" s="79"/>
      <c r="RL10" s="3"/>
      <c r="RO10" s="79"/>
      <c r="RP10" s="3"/>
      <c r="RQ10" s="78"/>
      <c r="RR10" s="79"/>
      <c r="RS10" s="3"/>
      <c r="RV10" s="79"/>
      <c r="RW10" s="3"/>
      <c r="RZ10" s="79"/>
      <c r="SA10" s="3"/>
      <c r="SB10" s="78"/>
      <c r="SC10" s="79"/>
      <c r="SD10" s="3"/>
      <c r="SG10" s="79"/>
      <c r="SH10" s="3"/>
      <c r="SK10" s="79"/>
      <c r="SL10" s="3"/>
      <c r="SM10" s="78"/>
      <c r="SN10" s="79"/>
      <c r="SO10" s="3"/>
      <c r="SR10" s="79"/>
      <c r="SS10" s="3"/>
      <c r="SV10" s="79"/>
      <c r="SW10" s="3"/>
      <c r="SX10" s="78"/>
      <c r="SY10" s="79"/>
      <c r="SZ10" s="3"/>
      <c r="TC10" s="79"/>
      <c r="TD10" s="3"/>
      <c r="TG10" s="79"/>
      <c r="TH10" s="3"/>
      <c r="TI10" s="78"/>
      <c r="TJ10" s="79"/>
      <c r="TK10" s="3"/>
      <c r="TN10" s="79"/>
      <c r="TO10" s="3"/>
      <c r="TR10" s="79"/>
      <c r="TS10" s="3"/>
      <c r="TT10" s="78"/>
      <c r="TU10" s="79"/>
      <c r="TV10" s="3"/>
      <c r="TY10" s="79"/>
      <c r="TZ10" s="3"/>
      <c r="UC10" s="79"/>
      <c r="UD10" s="3"/>
      <c r="UE10" s="78"/>
      <c r="UF10" s="79"/>
      <c r="UG10" s="3"/>
      <c r="UJ10" s="79"/>
      <c r="UK10" s="3"/>
      <c r="UN10" s="79"/>
      <c r="UO10" s="3"/>
      <c r="UP10" s="78"/>
      <c r="UQ10" s="79"/>
      <c r="UR10" s="3"/>
      <c r="UU10" s="79"/>
      <c r="UV10" s="3"/>
      <c r="UY10" s="79"/>
      <c r="UZ10" s="3"/>
      <c r="VA10" s="78"/>
      <c r="VB10" s="79"/>
      <c r="VC10" s="3"/>
      <c r="VF10" s="79"/>
      <c r="VG10" s="3"/>
      <c r="VJ10" s="79"/>
      <c r="VK10" s="3"/>
      <c r="VL10" s="78"/>
      <c r="VM10" s="79"/>
      <c r="VN10" s="3"/>
      <c r="VQ10" s="79"/>
      <c r="VR10" s="3"/>
      <c r="VU10" s="79"/>
      <c r="VV10" s="3"/>
      <c r="VW10" s="78"/>
      <c r="VX10" s="79"/>
      <c r="VY10" s="3"/>
      <c r="WB10" s="79"/>
      <c r="WC10" s="3"/>
      <c r="WF10" s="79"/>
      <c r="WG10" s="3"/>
      <c r="WH10" s="78"/>
      <c r="WI10" s="79"/>
      <c r="WJ10" s="3"/>
      <c r="WM10" s="79"/>
      <c r="WN10" s="3"/>
      <c r="WQ10" s="79"/>
      <c r="WR10" s="3"/>
      <c r="WS10" s="78"/>
      <c r="WT10" s="79"/>
      <c r="WU10" s="3"/>
      <c r="WX10" s="79"/>
      <c r="WY10" s="3"/>
      <c r="XB10" s="79"/>
      <c r="XC10" s="3"/>
      <c r="XD10" s="78"/>
      <c r="XE10" s="79"/>
      <c r="XF10" s="3"/>
      <c r="XI10" s="79"/>
      <c r="XJ10" s="3"/>
      <c r="XM10" s="79"/>
      <c r="XN10" s="3"/>
      <c r="XO10" s="78"/>
      <c r="XP10" s="79"/>
      <c r="XQ10" s="3"/>
      <c r="XT10" s="79"/>
      <c r="XU10" s="3"/>
      <c r="XX10" s="79"/>
      <c r="XY10" s="3"/>
      <c r="XZ10" s="78"/>
      <c r="YA10" s="79"/>
      <c r="YB10" s="3"/>
      <c r="YE10" s="79"/>
      <c r="YF10" s="3"/>
      <c r="YI10" s="79"/>
      <c r="YJ10" s="3"/>
      <c r="YK10" s="78"/>
      <c r="YL10" s="79"/>
      <c r="YM10" s="3"/>
      <c r="YP10" s="79"/>
      <c r="YQ10" s="3"/>
      <c r="YT10" s="79"/>
      <c r="YU10" s="3"/>
      <c r="YV10" s="78"/>
      <c r="YW10" s="79"/>
      <c r="YX10" s="3"/>
      <c r="ZA10" s="79"/>
      <c r="ZB10" s="3"/>
      <c r="ZE10" s="79"/>
      <c r="ZF10" s="3"/>
      <c r="ZG10" s="78"/>
      <c r="ZH10" s="79"/>
      <c r="ZI10" s="3"/>
      <c r="ZL10" s="79"/>
      <c r="ZM10" s="3"/>
      <c r="ZP10" s="79"/>
      <c r="ZQ10" s="3"/>
      <c r="ZR10" s="78"/>
      <c r="ZS10" s="79"/>
      <c r="ZT10" s="3"/>
      <c r="ZW10" s="79"/>
      <c r="ZX10" s="3"/>
      <c r="AAA10" s="79"/>
      <c r="AAB10" s="3"/>
      <c r="AAC10" s="78"/>
      <c r="AAD10" s="79"/>
      <c r="AAE10" s="3"/>
      <c r="AAH10" s="79"/>
      <c r="AAI10" s="3"/>
      <c r="AAL10" s="79"/>
      <c r="AAM10" s="3"/>
      <c r="AAN10" s="78"/>
      <c r="AAO10" s="79"/>
      <c r="AAP10" s="3"/>
      <c r="AAS10" s="79"/>
      <c r="AAT10" s="3"/>
      <c r="AAW10" s="79"/>
      <c r="AAX10" s="3"/>
      <c r="AAY10" s="78"/>
      <c r="AAZ10" s="79"/>
      <c r="ABA10" s="3"/>
      <c r="ABD10" s="79"/>
      <c r="ABE10" s="3"/>
      <c r="ABH10" s="79"/>
      <c r="ABI10" s="3"/>
      <c r="ABJ10" s="78"/>
      <c r="ABK10" s="79"/>
      <c r="ABL10" s="3"/>
      <c r="ABO10" s="79"/>
      <c r="ABP10" s="3"/>
      <c r="ABS10" s="79"/>
      <c r="ABT10" s="3"/>
      <c r="ABU10" s="78"/>
      <c r="ABV10" s="79"/>
      <c r="ABW10" s="3"/>
      <c r="ABZ10" s="79"/>
      <c r="ACA10" s="3"/>
      <c r="ACD10" s="79"/>
      <c r="ACE10" s="3"/>
      <c r="ACF10" s="78"/>
      <c r="ACG10" s="79"/>
      <c r="ACH10" s="3"/>
      <c r="ACK10" s="79"/>
      <c r="ACL10" s="3"/>
      <c r="ACO10" s="79"/>
      <c r="ACP10" s="3"/>
      <c r="ACQ10" s="78"/>
      <c r="ACR10" s="79"/>
      <c r="ACS10" s="3"/>
      <c r="ACV10" s="79"/>
      <c r="ACW10" s="3"/>
      <c r="ACZ10" s="79"/>
      <c r="ADA10" s="3"/>
      <c r="ADB10" s="78"/>
      <c r="ADC10" s="79"/>
      <c r="ADD10" s="3"/>
      <c r="ADG10" s="79"/>
      <c r="ADH10" s="3"/>
      <c r="ADK10" s="79"/>
      <c r="ADL10" s="3"/>
      <c r="ADM10" s="78"/>
      <c r="ADN10" s="79"/>
      <c r="ADO10" s="3"/>
      <c r="ADR10" s="79"/>
      <c r="ADS10" s="3"/>
      <c r="ADV10" s="79"/>
      <c r="ADW10" s="3"/>
      <c r="ADX10" s="78"/>
      <c r="ADY10" s="79"/>
      <c r="ADZ10" s="3"/>
      <c r="AEC10" s="79"/>
      <c r="AED10" s="3"/>
      <c r="AEG10" s="79"/>
      <c r="AEH10" s="3"/>
      <c r="AEI10" s="78"/>
      <c r="AEJ10" s="79"/>
      <c r="AEK10" s="3"/>
      <c r="AEN10" s="79"/>
      <c r="AEO10" s="3"/>
      <c r="AER10" s="79"/>
      <c r="AES10" s="3"/>
      <c r="AET10" s="78"/>
      <c r="AEU10" s="79"/>
      <c r="AEV10" s="3"/>
      <c r="AEY10" s="79"/>
      <c r="AEZ10" s="3"/>
      <c r="AFC10" s="79"/>
      <c r="AFD10" s="3"/>
      <c r="AFE10" s="78"/>
      <c r="AFF10" s="79"/>
      <c r="AFG10" s="3"/>
      <c r="AFJ10" s="79"/>
      <c r="AFK10" s="3"/>
      <c r="AFN10" s="79"/>
      <c r="AFO10" s="3"/>
      <c r="AFP10" s="78"/>
      <c r="AFQ10" s="79"/>
      <c r="AFR10" s="3"/>
      <c r="AFU10" s="79"/>
      <c r="AFV10" s="3"/>
      <c r="AFY10" s="79"/>
      <c r="AFZ10" s="3"/>
      <c r="AGA10" s="78"/>
      <c r="AGB10" s="79"/>
      <c r="AGC10" s="3"/>
      <c r="AGF10" s="79"/>
      <c r="AGG10" s="3"/>
      <c r="AGJ10" s="79"/>
      <c r="AGK10" s="3"/>
      <c r="AGL10" s="78"/>
      <c r="AGM10" s="79"/>
      <c r="AGN10" s="3"/>
      <c r="AGQ10" s="79"/>
      <c r="AGR10" s="3"/>
      <c r="AGU10" s="79"/>
      <c r="AGV10" s="3"/>
      <c r="AGW10" s="78"/>
      <c r="AGX10" s="79"/>
      <c r="AGY10" s="3"/>
      <c r="AHB10" s="79"/>
      <c r="AHC10" s="3"/>
      <c r="AHF10" s="79"/>
      <c r="AHG10" s="3"/>
      <c r="AHH10" s="78"/>
      <c r="AHI10" s="79"/>
      <c r="AHJ10" s="3"/>
      <c r="AHM10" s="79"/>
      <c r="AHN10" s="3"/>
      <c r="AHQ10" s="79"/>
      <c r="AHR10" s="3"/>
      <c r="AHS10" s="78"/>
      <c r="AHT10" s="79"/>
      <c r="AHU10" s="3"/>
      <c r="AHX10" s="79"/>
      <c r="AHY10" s="3"/>
      <c r="AIB10" s="79"/>
      <c r="AIC10" s="3"/>
      <c r="AID10" s="78"/>
      <c r="AIE10" s="79"/>
      <c r="AIF10" s="3"/>
      <c r="AII10" s="79"/>
      <c r="AIJ10" s="3"/>
      <c r="AIM10" s="79"/>
      <c r="AIN10" s="3"/>
      <c r="AIO10" s="78"/>
      <c r="AIP10" s="79"/>
      <c r="AIQ10" s="3"/>
      <c r="AIT10" s="79"/>
      <c r="AIU10" s="3"/>
      <c r="AIX10" s="79"/>
      <c r="AIY10" s="3"/>
      <c r="AIZ10" s="78"/>
      <c r="AJA10" s="79"/>
      <c r="AJB10" s="3"/>
      <c r="AJE10" s="79"/>
      <c r="AJF10" s="3"/>
      <c r="AJI10" s="79"/>
      <c r="AJJ10" s="3"/>
      <c r="AJK10" s="78"/>
      <c r="AJL10" s="79"/>
      <c r="AJM10" s="3"/>
      <c r="AJP10" s="79"/>
      <c r="AJQ10" s="3"/>
      <c r="AJT10" s="79"/>
      <c r="AJU10" s="3"/>
      <c r="AJV10" s="78"/>
      <c r="AJW10" s="79"/>
      <c r="AJX10" s="3"/>
      <c r="AKA10" s="79"/>
      <c r="AKB10" s="3"/>
      <c r="AKE10" s="79"/>
      <c r="AKF10" s="3"/>
      <c r="AKG10" s="78"/>
      <c r="AKH10" s="79"/>
      <c r="AKI10" s="3"/>
      <c r="AKL10" s="79"/>
      <c r="AKM10" s="3"/>
      <c r="AKP10" s="79"/>
      <c r="AKQ10" s="3"/>
      <c r="AKR10" s="78"/>
      <c r="AKS10" s="79"/>
      <c r="AKT10" s="3"/>
      <c r="AKW10" s="79"/>
      <c r="AKX10" s="3"/>
      <c r="ALA10" s="79"/>
      <c r="ALB10" s="3"/>
      <c r="ALC10" s="78"/>
      <c r="ALD10" s="79"/>
      <c r="ALE10" s="3"/>
      <c r="ALH10" s="79"/>
      <c r="ALI10" s="3"/>
      <c r="ALL10" s="79"/>
      <c r="ALM10" s="3"/>
      <c r="ALN10" s="78"/>
      <c r="ALO10" s="79"/>
      <c r="ALP10" s="3"/>
      <c r="ALS10" s="79"/>
      <c r="ALT10" s="3"/>
      <c r="ALW10" s="79"/>
      <c r="ALX10" s="3"/>
      <c r="ALY10" s="78"/>
      <c r="ALZ10" s="79"/>
      <c r="AMA10" s="3"/>
      <c r="AMD10" s="79"/>
      <c r="AME10" s="3"/>
      <c r="AMH10" s="79"/>
      <c r="AMI10" s="3"/>
      <c r="AMJ10" s="78"/>
      <c r="AMK10" s="79"/>
      <c r="AML10" s="3"/>
      <c r="AMO10" s="79"/>
      <c r="AMP10" s="3"/>
      <c r="AMS10" s="79"/>
      <c r="AMT10" s="3"/>
      <c r="AMU10" s="78"/>
      <c r="AMV10" s="79"/>
      <c r="AMW10" s="3"/>
      <c r="AMZ10" s="79"/>
      <c r="ANA10" s="3"/>
      <c r="AND10" s="79"/>
      <c r="ANE10" s="3"/>
      <c r="ANF10" s="78"/>
      <c r="ANG10" s="79"/>
      <c r="ANH10" s="3"/>
      <c r="ANK10" s="79"/>
      <c r="ANL10" s="3"/>
      <c r="ANO10" s="79"/>
      <c r="ANP10" s="3"/>
      <c r="ANQ10" s="78"/>
      <c r="ANR10" s="79"/>
      <c r="ANS10" s="3"/>
      <c r="ANV10" s="79"/>
      <c r="ANW10" s="3"/>
      <c r="ANZ10" s="79"/>
      <c r="AOA10" s="3"/>
      <c r="AOB10" s="78"/>
      <c r="AOC10" s="79"/>
      <c r="AOD10" s="3"/>
      <c r="AOG10" s="79"/>
      <c r="AOH10" s="3"/>
      <c r="AOK10" s="79"/>
      <c r="AOL10" s="3"/>
      <c r="AOM10" s="78"/>
      <c r="AON10" s="79"/>
      <c r="AOO10" s="3"/>
      <c r="AOR10" s="79"/>
      <c r="AOS10" s="3"/>
      <c r="AOV10" s="79"/>
      <c r="AOW10" s="3"/>
      <c r="AOX10" s="78"/>
      <c r="AOY10" s="79"/>
      <c r="AOZ10" s="3"/>
      <c r="APC10" s="79"/>
      <c r="APD10" s="3"/>
      <c r="APG10" s="79"/>
      <c r="APH10" s="3"/>
      <c r="API10" s="78"/>
      <c r="APJ10" s="79"/>
      <c r="APK10" s="3"/>
      <c r="APN10" s="79"/>
      <c r="APO10" s="3"/>
      <c r="APR10" s="79"/>
      <c r="APS10" s="3"/>
      <c r="APT10" s="78"/>
      <c r="APU10" s="79"/>
      <c r="APV10" s="3"/>
      <c r="APY10" s="79"/>
      <c r="APZ10" s="3"/>
      <c r="AQC10" s="79"/>
      <c r="AQD10" s="3"/>
      <c r="AQE10" s="78"/>
      <c r="AQF10" s="79"/>
      <c r="AQG10" s="3"/>
      <c r="AQJ10" s="79"/>
      <c r="AQK10" s="3"/>
      <c r="AQN10" s="79"/>
      <c r="AQO10" s="3"/>
      <c r="AQP10" s="78"/>
      <c r="AQQ10" s="79"/>
      <c r="AQR10" s="3"/>
      <c r="AQU10" s="79"/>
      <c r="AQV10" s="3"/>
      <c r="AQY10" s="79"/>
      <c r="AQZ10" s="3"/>
      <c r="ARA10" s="78"/>
      <c r="ARB10" s="79"/>
      <c r="ARC10" s="3"/>
      <c r="ARF10" s="79"/>
      <c r="ARG10" s="3"/>
      <c r="ARJ10" s="79"/>
      <c r="ARK10" s="3"/>
      <c r="ARL10" s="78"/>
      <c r="ARM10" s="79"/>
      <c r="ARN10" s="3"/>
      <c r="ARQ10" s="79"/>
      <c r="ARR10" s="3"/>
      <c r="ARU10" s="79"/>
      <c r="ARV10" s="3"/>
      <c r="ARW10" s="78"/>
      <c r="ARX10" s="79"/>
      <c r="ARY10" s="3"/>
      <c r="ASB10" s="79"/>
      <c r="ASC10" s="3"/>
      <c r="ASF10" s="79"/>
      <c r="ASG10" s="3"/>
      <c r="ASH10" s="78"/>
      <c r="ASI10" s="79"/>
      <c r="ASJ10" s="3"/>
      <c r="ASM10" s="79"/>
      <c r="ASN10" s="3"/>
      <c r="ASQ10" s="79"/>
      <c r="ASR10" s="3"/>
      <c r="ASS10" s="78"/>
      <c r="AST10" s="79"/>
      <c r="ASU10" s="3"/>
      <c r="ASX10" s="79"/>
      <c r="ASY10" s="3"/>
      <c r="ATB10" s="79"/>
      <c r="ATC10" s="3"/>
      <c r="ATD10" s="78"/>
      <c r="ATE10" s="79"/>
      <c r="ATF10" s="3"/>
      <c r="ATI10" s="79"/>
      <c r="ATJ10" s="3"/>
      <c r="ATM10" s="79"/>
      <c r="ATN10" s="3"/>
      <c r="ATO10" s="78"/>
      <c r="ATP10" s="79"/>
      <c r="ATQ10" s="3"/>
      <c r="ATT10" s="79"/>
      <c r="ATU10" s="3"/>
      <c r="ATX10" s="79"/>
      <c r="ATY10" s="3"/>
      <c r="ATZ10" s="78"/>
      <c r="AUA10" s="79"/>
      <c r="AUB10" s="3"/>
      <c r="AUE10" s="79"/>
      <c r="AUF10" s="3"/>
      <c r="AUI10" s="79"/>
      <c r="AUJ10" s="3"/>
      <c r="AUK10" s="78"/>
      <c r="AUL10" s="79"/>
      <c r="AUM10" s="3"/>
      <c r="AUP10" s="79"/>
      <c r="AUQ10" s="3"/>
      <c r="AUT10" s="79"/>
      <c r="AUU10" s="3"/>
      <c r="AUV10" s="78"/>
      <c r="AUW10" s="79"/>
      <c r="AUX10" s="3"/>
      <c r="AVA10" s="79"/>
      <c r="AVB10" s="3"/>
      <c r="AVE10" s="79"/>
      <c r="AVF10" s="3"/>
      <c r="AVG10" s="78"/>
      <c r="AVH10" s="79"/>
      <c r="AVI10" s="3"/>
      <c r="AVL10" s="79"/>
      <c r="AVM10" s="3"/>
      <c r="AVP10" s="79"/>
      <c r="AVQ10" s="3"/>
      <c r="AVR10" s="78"/>
      <c r="AVS10" s="79"/>
      <c r="AVT10" s="3"/>
      <c r="AVW10" s="79"/>
      <c r="AVX10" s="3"/>
      <c r="AWA10" s="79"/>
      <c r="AWB10" s="3"/>
      <c r="AWC10" s="78"/>
      <c r="AWD10" s="79"/>
      <c r="AWE10" s="3"/>
      <c r="AWH10" s="79"/>
      <c r="AWI10" s="3"/>
      <c r="AWL10" s="79"/>
      <c r="AWM10" s="3"/>
      <c r="AWN10" s="78"/>
      <c r="AWO10" s="79"/>
      <c r="AWP10" s="3"/>
      <c r="AWS10" s="79"/>
      <c r="AWT10" s="3"/>
      <c r="AWW10" s="79"/>
      <c r="AWX10" s="3"/>
      <c r="AWY10" s="78"/>
      <c r="AWZ10" s="79"/>
      <c r="AXA10" s="3"/>
      <c r="AXD10" s="79"/>
      <c r="AXE10" s="3"/>
      <c r="AXH10" s="79"/>
      <c r="AXI10" s="3"/>
      <c r="AXJ10" s="78"/>
      <c r="AXK10" s="79"/>
      <c r="AXL10" s="3"/>
      <c r="AXO10" s="79"/>
      <c r="AXP10" s="3"/>
      <c r="AXS10" s="79"/>
      <c r="AXT10" s="3"/>
      <c r="AXU10" s="78"/>
      <c r="AXV10" s="79"/>
      <c r="AXW10" s="3"/>
      <c r="AXZ10" s="79"/>
      <c r="AYA10" s="3"/>
      <c r="AYD10" s="79"/>
      <c r="AYE10" s="3"/>
      <c r="AYF10" s="78"/>
      <c r="AYG10" s="79"/>
      <c r="AYH10" s="3"/>
      <c r="AYK10" s="79"/>
      <c r="AYL10" s="3"/>
      <c r="AYO10" s="79"/>
      <c r="AYP10" s="3"/>
      <c r="AYQ10" s="78"/>
      <c r="AYR10" s="79"/>
      <c r="AYS10" s="3"/>
      <c r="AYV10" s="79"/>
      <c r="AYW10" s="3"/>
      <c r="AYZ10" s="79"/>
      <c r="AZA10" s="3"/>
      <c r="AZB10" s="78"/>
      <c r="AZC10" s="79"/>
      <c r="AZD10" s="3"/>
      <c r="AZG10" s="79"/>
      <c r="AZH10" s="3"/>
      <c r="AZK10" s="79"/>
      <c r="AZL10" s="3"/>
      <c r="AZM10" s="78"/>
      <c r="AZN10" s="79"/>
      <c r="AZO10" s="3"/>
      <c r="AZR10" s="79"/>
      <c r="AZS10" s="3"/>
      <c r="AZV10" s="79"/>
      <c r="AZW10" s="3"/>
      <c r="AZX10" s="78"/>
      <c r="AZY10" s="79"/>
      <c r="AZZ10" s="3"/>
      <c r="BAC10" s="79"/>
      <c r="BAD10" s="3"/>
      <c r="BAG10" s="79"/>
      <c r="BAH10" s="3"/>
      <c r="BAI10" s="78"/>
      <c r="BAJ10" s="79"/>
      <c r="BAK10" s="3"/>
      <c r="BAN10" s="79"/>
      <c r="BAO10" s="3"/>
      <c r="BAR10" s="79"/>
      <c r="BAS10" s="3"/>
      <c r="BAT10" s="78"/>
      <c r="BAU10" s="79"/>
      <c r="BAV10" s="3"/>
      <c r="BAY10" s="79"/>
      <c r="BAZ10" s="3"/>
      <c r="BBC10" s="79"/>
      <c r="BBD10" s="3"/>
      <c r="BBE10" s="78"/>
      <c r="BBF10" s="79"/>
      <c r="BBG10" s="3"/>
      <c r="BBJ10" s="79"/>
      <c r="BBK10" s="3"/>
      <c r="BBN10" s="79"/>
      <c r="BBO10" s="3"/>
      <c r="BBP10" s="78"/>
      <c r="BBQ10" s="79"/>
      <c r="BBR10" s="3"/>
      <c r="BBU10" s="79"/>
      <c r="BBV10" s="3"/>
      <c r="BBY10" s="79"/>
      <c r="BBZ10" s="3"/>
      <c r="BCA10" s="78"/>
      <c r="BCB10" s="79"/>
      <c r="BCC10" s="3"/>
      <c r="BCF10" s="79"/>
      <c r="BCG10" s="3"/>
      <c r="BCJ10" s="79"/>
      <c r="BCK10" s="3"/>
      <c r="BCL10" s="78"/>
      <c r="BCM10" s="79"/>
      <c r="BCN10" s="3"/>
      <c r="BCQ10" s="79"/>
      <c r="BCR10" s="3"/>
      <c r="BCU10" s="79"/>
      <c r="BCV10" s="3"/>
      <c r="BCW10" s="78"/>
      <c r="BCX10" s="79"/>
      <c r="BCY10" s="3"/>
      <c r="BDB10" s="79"/>
      <c r="BDC10" s="3"/>
      <c r="BDF10" s="79"/>
      <c r="BDG10" s="3"/>
      <c r="BDH10" s="78"/>
      <c r="BDI10" s="79"/>
      <c r="BDJ10" s="3"/>
      <c r="BDM10" s="79"/>
      <c r="BDN10" s="3"/>
      <c r="BDQ10" s="79"/>
      <c r="BDR10" s="3"/>
      <c r="BDS10" s="78"/>
      <c r="BDT10" s="79"/>
      <c r="BDU10" s="3"/>
      <c r="BDX10" s="79"/>
      <c r="BDY10" s="3"/>
      <c r="BEB10" s="79"/>
      <c r="BEC10" s="3"/>
      <c r="BED10" s="78"/>
      <c r="BEE10" s="79"/>
      <c r="BEF10" s="3"/>
      <c r="BEI10" s="79"/>
      <c r="BEJ10" s="3"/>
      <c r="BEM10" s="79"/>
      <c r="BEN10" s="3"/>
      <c r="BEO10" s="78"/>
      <c r="BEP10" s="79"/>
      <c r="BEQ10" s="3"/>
      <c r="BET10" s="79"/>
      <c r="BEU10" s="3"/>
      <c r="BEX10" s="79"/>
      <c r="BEY10" s="3"/>
      <c r="BEZ10" s="78"/>
      <c r="BFA10" s="79"/>
      <c r="BFB10" s="3"/>
      <c r="BFE10" s="79"/>
      <c r="BFF10" s="3"/>
      <c r="BFI10" s="79"/>
      <c r="BFJ10" s="3"/>
      <c r="BFK10" s="78"/>
      <c r="BFL10" s="79"/>
      <c r="BFM10" s="3"/>
      <c r="BFP10" s="79"/>
      <c r="BFQ10" s="3"/>
      <c r="BFT10" s="79"/>
      <c r="BFU10" s="3"/>
      <c r="BFV10" s="78"/>
      <c r="BFW10" s="79"/>
      <c r="BFX10" s="3"/>
      <c r="BGA10" s="79"/>
      <c r="BGB10" s="3"/>
      <c r="BGE10" s="79"/>
      <c r="BGF10" s="3"/>
      <c r="BGG10" s="78"/>
      <c r="BGH10" s="79"/>
      <c r="BGI10" s="3"/>
      <c r="BGL10" s="79"/>
      <c r="BGM10" s="3"/>
      <c r="BGP10" s="79"/>
      <c r="BGQ10" s="3"/>
      <c r="BGR10" s="78"/>
      <c r="BGS10" s="79"/>
      <c r="BGT10" s="3"/>
      <c r="BGW10" s="79"/>
      <c r="BGX10" s="3"/>
      <c r="BHA10" s="79"/>
      <c r="BHB10" s="3"/>
      <c r="BHC10" s="78"/>
      <c r="BHD10" s="79"/>
      <c r="BHE10" s="3"/>
      <c r="BHH10" s="79"/>
      <c r="BHI10" s="3"/>
      <c r="BHL10" s="79"/>
      <c r="BHM10" s="3"/>
      <c r="BHN10" s="78"/>
      <c r="BHO10" s="79"/>
      <c r="BHP10" s="3"/>
      <c r="BHS10" s="79"/>
      <c r="BHT10" s="3"/>
      <c r="BHW10" s="79"/>
      <c r="BHX10" s="3"/>
      <c r="BHY10" s="78"/>
      <c r="BHZ10" s="79"/>
      <c r="BIA10" s="3"/>
      <c r="BID10" s="79"/>
      <c r="BIE10" s="3"/>
      <c r="BIH10" s="79"/>
      <c r="BII10" s="3"/>
      <c r="BIJ10" s="78"/>
      <c r="BIK10" s="79"/>
      <c r="BIL10" s="3"/>
      <c r="BIO10" s="79"/>
      <c r="BIP10" s="3"/>
      <c r="BIS10" s="79"/>
      <c r="BIT10" s="3"/>
      <c r="BIU10" s="78"/>
      <c r="BIV10" s="79"/>
      <c r="BIW10" s="3"/>
      <c r="BIZ10" s="79"/>
      <c r="BJA10" s="3"/>
      <c r="BJD10" s="79"/>
      <c r="BJE10" s="3"/>
      <c r="BJF10" s="78"/>
      <c r="BJG10" s="79"/>
      <c r="BJH10" s="3"/>
      <c r="BJK10" s="79"/>
      <c r="BJL10" s="3"/>
      <c r="BJO10" s="79"/>
      <c r="BJP10" s="3"/>
      <c r="BJQ10" s="78"/>
      <c r="BJR10" s="79"/>
      <c r="BJS10" s="3"/>
      <c r="BJV10" s="79"/>
      <c r="BJW10" s="3"/>
      <c r="BJZ10" s="79"/>
      <c r="BKA10" s="3"/>
      <c r="BKB10" s="78"/>
      <c r="BKC10" s="79"/>
      <c r="BKD10" s="3"/>
      <c r="BKG10" s="79"/>
      <c r="BKH10" s="3"/>
      <c r="BKK10" s="79"/>
      <c r="BKL10" s="3"/>
      <c r="BKM10" s="78"/>
      <c r="BKN10" s="79"/>
      <c r="BKO10" s="3"/>
      <c r="BKR10" s="79"/>
      <c r="BKS10" s="3"/>
      <c r="BKV10" s="79"/>
      <c r="BKW10" s="3"/>
      <c r="BKX10" s="78"/>
      <c r="BKY10" s="79"/>
      <c r="BKZ10" s="3"/>
      <c r="BLC10" s="79"/>
      <c r="BLD10" s="3"/>
      <c r="BLG10" s="79"/>
      <c r="BLH10" s="3"/>
      <c r="BLI10" s="78"/>
      <c r="BLJ10" s="79"/>
      <c r="BLK10" s="3"/>
      <c r="BLN10" s="79"/>
      <c r="BLO10" s="3"/>
      <c r="BLR10" s="79"/>
      <c r="BLS10" s="3"/>
      <c r="BLT10" s="78"/>
      <c r="BLU10" s="79"/>
      <c r="BLV10" s="3"/>
      <c r="BLY10" s="79"/>
      <c r="BLZ10" s="3"/>
      <c r="BMC10" s="79"/>
      <c r="BMD10" s="3"/>
      <c r="BME10" s="78"/>
      <c r="BMF10" s="79"/>
      <c r="BMG10" s="3"/>
      <c r="BMJ10" s="79"/>
      <c r="BMK10" s="3"/>
      <c r="BMN10" s="79"/>
      <c r="BMO10" s="3"/>
      <c r="BMP10" s="78"/>
      <c r="BMQ10" s="79"/>
      <c r="BMR10" s="3"/>
      <c r="BMU10" s="79"/>
      <c r="BMV10" s="3"/>
      <c r="BMY10" s="79"/>
      <c r="BMZ10" s="3"/>
      <c r="BNA10" s="78"/>
      <c r="BNB10" s="79"/>
      <c r="BNC10" s="3"/>
      <c r="BNF10" s="79"/>
      <c r="BNG10" s="3"/>
      <c r="BNJ10" s="79"/>
      <c r="BNK10" s="3"/>
      <c r="BNL10" s="78"/>
      <c r="BNM10" s="79"/>
      <c r="BNN10" s="3"/>
      <c r="BNQ10" s="79"/>
      <c r="BNR10" s="3"/>
      <c r="BNU10" s="79"/>
      <c r="BNV10" s="3"/>
      <c r="BNW10" s="78"/>
      <c r="BNX10" s="79"/>
      <c r="BNY10" s="3"/>
      <c r="BOB10" s="79"/>
      <c r="BOC10" s="3"/>
      <c r="BOF10" s="79"/>
      <c r="BOG10" s="3"/>
      <c r="BOH10" s="78"/>
      <c r="BOI10" s="79"/>
      <c r="BOJ10" s="3"/>
      <c r="BOM10" s="79"/>
      <c r="BON10" s="3"/>
      <c r="BOQ10" s="79"/>
      <c r="BOR10" s="3"/>
      <c r="BOS10" s="78"/>
      <c r="BOT10" s="79"/>
      <c r="BOU10" s="3"/>
      <c r="BOX10" s="79"/>
      <c r="BOY10" s="3"/>
      <c r="BPB10" s="79"/>
      <c r="BPC10" s="3"/>
      <c r="BPD10" s="78"/>
      <c r="BPE10" s="79"/>
      <c r="BPF10" s="3"/>
      <c r="BPI10" s="79"/>
      <c r="BPJ10" s="3"/>
      <c r="BPM10" s="79"/>
      <c r="BPN10" s="3"/>
      <c r="BPO10" s="78"/>
      <c r="BPP10" s="79"/>
      <c r="BPQ10" s="3"/>
      <c r="BPT10" s="79"/>
      <c r="BPU10" s="3"/>
      <c r="BPX10" s="79"/>
      <c r="BPY10" s="3"/>
      <c r="BPZ10" s="78"/>
      <c r="BQA10" s="79"/>
      <c r="BQB10" s="3"/>
      <c r="BQE10" s="79"/>
      <c r="BQF10" s="3"/>
      <c r="BQI10" s="79"/>
      <c r="BQJ10" s="3"/>
      <c r="BQK10" s="78"/>
      <c r="BQL10" s="79"/>
      <c r="BQM10" s="3"/>
      <c r="BQP10" s="79"/>
      <c r="BQQ10" s="3"/>
      <c r="BQT10" s="79"/>
      <c r="BQU10" s="3"/>
      <c r="BQV10" s="78"/>
      <c r="BQW10" s="79"/>
      <c r="BQX10" s="3"/>
      <c r="BRA10" s="79"/>
      <c r="BRB10" s="3"/>
      <c r="BRE10" s="79"/>
      <c r="BRF10" s="3"/>
      <c r="BRG10" s="78"/>
      <c r="BRH10" s="79"/>
      <c r="BRI10" s="3"/>
      <c r="BRL10" s="79"/>
      <c r="BRM10" s="3"/>
      <c r="BRP10" s="79"/>
      <c r="BRQ10" s="3"/>
      <c r="BRR10" s="78"/>
      <c r="BRS10" s="79"/>
      <c r="BRT10" s="3"/>
      <c r="BRW10" s="79"/>
      <c r="BRX10" s="3"/>
      <c r="BSA10" s="79"/>
      <c r="BSB10" s="3"/>
      <c r="BSC10" s="78"/>
      <c r="BSD10" s="79"/>
      <c r="BSE10" s="3"/>
      <c r="BSH10" s="79"/>
      <c r="BSI10" s="3"/>
      <c r="BSL10" s="79"/>
      <c r="BSM10" s="3"/>
      <c r="BSN10" s="78"/>
      <c r="BSO10" s="79"/>
      <c r="BSP10" s="3"/>
      <c r="BSS10" s="79"/>
      <c r="BST10" s="3"/>
      <c r="BSW10" s="79"/>
      <c r="BSX10" s="3"/>
      <c r="BSY10" s="78"/>
      <c r="BSZ10" s="79"/>
      <c r="BTA10" s="3"/>
      <c r="BTD10" s="79"/>
      <c r="BTE10" s="3"/>
      <c r="BTH10" s="79"/>
      <c r="BTI10" s="3"/>
      <c r="BTJ10" s="78"/>
      <c r="BTK10" s="79"/>
      <c r="BTL10" s="3"/>
      <c r="BTO10" s="79"/>
      <c r="BTP10" s="3"/>
      <c r="BTS10" s="79"/>
      <c r="BTT10" s="3"/>
      <c r="BTU10" s="78"/>
      <c r="BTV10" s="79"/>
      <c r="BTW10" s="3"/>
      <c r="BTZ10" s="79"/>
      <c r="BUA10" s="3"/>
      <c r="BUD10" s="79"/>
      <c r="BUE10" s="3"/>
      <c r="BUF10" s="78"/>
      <c r="BUG10" s="79"/>
      <c r="BUH10" s="3"/>
      <c r="BUK10" s="79"/>
      <c r="BUL10" s="3"/>
      <c r="BUO10" s="79"/>
      <c r="BUP10" s="3"/>
      <c r="BUQ10" s="78"/>
      <c r="BUR10" s="79"/>
      <c r="BUS10" s="3"/>
      <c r="BUV10" s="79"/>
      <c r="BUW10" s="3"/>
      <c r="BUZ10" s="79"/>
      <c r="BVA10" s="3"/>
      <c r="BVB10" s="78"/>
      <c r="BVC10" s="79"/>
      <c r="BVD10" s="3"/>
      <c r="BVG10" s="79"/>
      <c r="BVH10" s="3"/>
      <c r="BVK10" s="79"/>
      <c r="BVL10" s="3"/>
      <c r="BVM10" s="78"/>
      <c r="BVN10" s="79"/>
      <c r="BVO10" s="3"/>
      <c r="BVR10" s="79"/>
      <c r="BVS10" s="3"/>
      <c r="BVV10" s="79"/>
      <c r="BVW10" s="3"/>
      <c r="BVX10" s="78"/>
      <c r="BVY10" s="79"/>
      <c r="BVZ10" s="3"/>
      <c r="BWC10" s="79"/>
      <c r="BWD10" s="3"/>
      <c r="BWG10" s="79"/>
      <c r="BWH10" s="3"/>
      <c r="BWI10" s="78"/>
      <c r="BWJ10" s="79"/>
      <c r="BWK10" s="3"/>
      <c r="BWN10" s="79"/>
      <c r="BWO10" s="3"/>
      <c r="BWR10" s="79"/>
      <c r="BWS10" s="3"/>
      <c r="BWT10" s="78"/>
      <c r="BWU10" s="79"/>
      <c r="BWV10" s="3"/>
      <c r="BWY10" s="79"/>
      <c r="BWZ10" s="3"/>
      <c r="BXC10" s="79"/>
      <c r="BXD10" s="3"/>
      <c r="BXE10" s="78"/>
      <c r="BXF10" s="79"/>
      <c r="BXG10" s="3"/>
      <c r="BXJ10" s="79"/>
      <c r="BXK10" s="3"/>
      <c r="BXN10" s="79"/>
      <c r="BXO10" s="3"/>
      <c r="BXP10" s="78"/>
      <c r="BXQ10" s="79"/>
      <c r="BXR10" s="3"/>
      <c r="BXU10" s="79"/>
      <c r="BXV10" s="3"/>
      <c r="BXY10" s="79"/>
      <c r="BXZ10" s="3"/>
      <c r="BYA10" s="78"/>
      <c r="BYB10" s="79"/>
      <c r="BYC10" s="3"/>
      <c r="BYF10" s="79"/>
      <c r="BYG10" s="3"/>
      <c r="BYJ10" s="79"/>
      <c r="BYK10" s="3"/>
      <c r="BYL10" s="78"/>
      <c r="BYM10" s="79"/>
      <c r="BYN10" s="3"/>
      <c r="BYQ10" s="79"/>
      <c r="BYR10" s="3"/>
      <c r="BYU10" s="79"/>
      <c r="BYV10" s="3"/>
      <c r="BYW10" s="78"/>
      <c r="BYX10" s="79"/>
      <c r="BYY10" s="3"/>
      <c r="BZB10" s="79"/>
      <c r="BZC10" s="3"/>
      <c r="BZF10" s="79"/>
      <c r="BZG10" s="3"/>
      <c r="BZH10" s="78"/>
      <c r="BZI10" s="79"/>
      <c r="BZJ10" s="3"/>
      <c r="BZM10" s="79"/>
      <c r="BZN10" s="3"/>
      <c r="BZQ10" s="79"/>
      <c r="BZR10" s="3"/>
      <c r="BZS10" s="78"/>
      <c r="BZT10" s="79"/>
      <c r="BZU10" s="3"/>
      <c r="BZX10" s="79"/>
      <c r="BZY10" s="3"/>
      <c r="CAB10" s="79"/>
      <c r="CAC10" s="3"/>
      <c r="CAD10" s="78"/>
      <c r="CAE10" s="79"/>
      <c r="CAF10" s="3"/>
      <c r="CAI10" s="79"/>
      <c r="CAJ10" s="3"/>
      <c r="CAM10" s="79"/>
      <c r="CAN10" s="3"/>
      <c r="CAO10" s="78"/>
      <c r="CAP10" s="79"/>
      <c r="CAQ10" s="3"/>
      <c r="CAT10" s="79"/>
      <c r="CAU10" s="3"/>
      <c r="CAX10" s="79"/>
      <c r="CAY10" s="3"/>
      <c r="CAZ10" s="78"/>
      <c r="CBA10" s="79"/>
      <c r="CBB10" s="3"/>
      <c r="CBE10" s="79"/>
      <c r="CBF10" s="3"/>
      <c r="CBI10" s="79"/>
      <c r="CBJ10" s="3"/>
      <c r="CBK10" s="78"/>
      <c r="CBL10" s="79"/>
      <c r="CBM10" s="3"/>
      <c r="CBP10" s="79"/>
      <c r="CBQ10" s="3"/>
      <c r="CBT10" s="79"/>
      <c r="CBU10" s="3"/>
      <c r="CBV10" s="78"/>
      <c r="CBW10" s="79"/>
      <c r="CBX10" s="3"/>
      <c r="CCA10" s="79"/>
      <c r="CCB10" s="3"/>
      <c r="CCE10" s="79"/>
      <c r="CCF10" s="3"/>
      <c r="CCG10" s="78"/>
      <c r="CCH10" s="79"/>
      <c r="CCI10" s="3"/>
      <c r="CCL10" s="79"/>
      <c r="CCM10" s="3"/>
      <c r="CCP10" s="79"/>
      <c r="CCQ10" s="3"/>
      <c r="CCR10" s="78"/>
      <c r="CCS10" s="79"/>
      <c r="CCT10" s="3"/>
      <c r="CCW10" s="79"/>
      <c r="CCX10" s="3"/>
      <c r="CDA10" s="79"/>
      <c r="CDB10" s="3"/>
      <c r="CDC10" s="78"/>
      <c r="CDD10" s="79"/>
      <c r="CDE10" s="3"/>
      <c r="CDH10" s="79"/>
      <c r="CDI10" s="3"/>
      <c r="CDL10" s="79"/>
      <c r="CDM10" s="3"/>
      <c r="CDN10" s="78"/>
      <c r="CDO10" s="79"/>
      <c r="CDP10" s="3"/>
      <c r="CDS10" s="79"/>
      <c r="CDT10" s="3"/>
      <c r="CDW10" s="79"/>
      <c r="CDX10" s="3"/>
      <c r="CDY10" s="78"/>
      <c r="CDZ10" s="79"/>
      <c r="CEA10" s="3"/>
      <c r="CED10" s="79"/>
      <c r="CEE10" s="3"/>
      <c r="CEH10" s="79"/>
      <c r="CEI10" s="3"/>
      <c r="CEJ10" s="78"/>
      <c r="CEK10" s="79"/>
      <c r="CEL10" s="3"/>
      <c r="CEO10" s="79"/>
      <c r="CEP10" s="3"/>
      <c r="CES10" s="79"/>
      <c r="CET10" s="3"/>
      <c r="CEU10" s="78"/>
      <c r="CEV10" s="79"/>
      <c r="CEW10" s="3"/>
      <c r="CEZ10" s="79"/>
      <c r="CFA10" s="3"/>
      <c r="CFD10" s="79"/>
      <c r="CFE10" s="3"/>
      <c r="CFF10" s="78"/>
      <c r="CFG10" s="79"/>
      <c r="CFH10" s="3"/>
      <c r="CFK10" s="79"/>
      <c r="CFL10" s="3"/>
      <c r="CFO10" s="79"/>
      <c r="CFP10" s="3"/>
      <c r="CFQ10" s="78"/>
      <c r="CFR10" s="79"/>
      <c r="CFS10" s="3"/>
      <c r="CFV10" s="79"/>
      <c r="CFW10" s="3"/>
      <c r="CFZ10" s="79"/>
      <c r="CGA10" s="3"/>
      <c r="CGB10" s="78"/>
      <c r="CGC10" s="79"/>
      <c r="CGD10" s="3"/>
      <c r="CGG10" s="79"/>
      <c r="CGH10" s="3"/>
      <c r="CGK10" s="79"/>
      <c r="CGL10" s="3"/>
      <c r="CGM10" s="78"/>
      <c r="CGN10" s="79"/>
      <c r="CGO10" s="3"/>
      <c r="CGR10" s="79"/>
      <c r="CGS10" s="3"/>
      <c r="CGV10" s="79"/>
      <c r="CGW10" s="3"/>
      <c r="CGX10" s="78"/>
      <c r="CGY10" s="79"/>
      <c r="CGZ10" s="3"/>
      <c r="CHC10" s="79"/>
      <c r="CHD10" s="3"/>
      <c r="CHG10" s="79"/>
      <c r="CHH10" s="3"/>
      <c r="CHI10" s="78"/>
      <c r="CHJ10" s="79"/>
      <c r="CHK10" s="3"/>
      <c r="CHN10" s="79"/>
      <c r="CHO10" s="3"/>
      <c r="CHR10" s="79"/>
      <c r="CHS10" s="3"/>
      <c r="CHT10" s="78"/>
      <c r="CHU10" s="79"/>
      <c r="CHV10" s="3"/>
      <c r="CHY10" s="79"/>
      <c r="CHZ10" s="3"/>
      <c r="CIC10" s="79"/>
      <c r="CID10" s="3"/>
      <c r="CIE10" s="78"/>
      <c r="CIF10" s="79"/>
      <c r="CIG10" s="3"/>
      <c r="CIJ10" s="79"/>
      <c r="CIK10" s="3"/>
      <c r="CIN10" s="79"/>
      <c r="CIO10" s="3"/>
      <c r="CIP10" s="78"/>
      <c r="CIQ10" s="79"/>
      <c r="CIR10" s="3"/>
      <c r="CIU10" s="79"/>
      <c r="CIV10" s="3"/>
      <c r="CIY10" s="79"/>
      <c r="CIZ10" s="3"/>
      <c r="CJA10" s="78"/>
      <c r="CJB10" s="79"/>
      <c r="CJC10" s="3"/>
      <c r="CJF10" s="79"/>
      <c r="CJG10" s="3"/>
      <c r="CJJ10" s="79"/>
      <c r="CJK10" s="3"/>
      <c r="CJL10" s="78"/>
      <c r="CJM10" s="79"/>
      <c r="CJN10" s="3"/>
      <c r="CJQ10" s="79"/>
      <c r="CJR10" s="3"/>
      <c r="CJU10" s="79"/>
      <c r="CJV10" s="3"/>
      <c r="CJW10" s="78"/>
      <c r="CJX10" s="79"/>
      <c r="CJY10" s="3"/>
      <c r="CKB10" s="79"/>
      <c r="CKC10" s="3"/>
      <c r="CKF10" s="79"/>
      <c r="CKG10" s="3"/>
      <c r="CKH10" s="78"/>
      <c r="CKI10" s="79"/>
      <c r="CKJ10" s="3"/>
      <c r="CKM10" s="79"/>
      <c r="CKN10" s="3"/>
      <c r="CKQ10" s="79"/>
      <c r="CKR10" s="3"/>
      <c r="CKS10" s="78"/>
      <c r="CKT10" s="79"/>
      <c r="CKU10" s="3"/>
      <c r="CKX10" s="79"/>
      <c r="CKY10" s="3"/>
      <c r="CLB10" s="79"/>
      <c r="CLC10" s="3"/>
      <c r="CLD10" s="78"/>
      <c r="CLE10" s="79"/>
      <c r="CLF10" s="3"/>
      <c r="CLI10" s="79"/>
      <c r="CLJ10" s="3"/>
      <c r="CLM10" s="79"/>
      <c r="CLN10" s="3"/>
      <c r="CLO10" s="78"/>
      <c r="CLP10" s="79"/>
      <c r="CLQ10" s="3"/>
      <c r="CLT10" s="79"/>
      <c r="CLU10" s="3"/>
      <c r="CLX10" s="79"/>
      <c r="CLY10" s="3"/>
      <c r="CLZ10" s="78"/>
      <c r="CMA10" s="79"/>
      <c r="CMB10" s="3"/>
      <c r="CME10" s="79"/>
      <c r="CMF10" s="3"/>
      <c r="CMI10" s="79"/>
      <c r="CMJ10" s="3"/>
      <c r="CMK10" s="78"/>
      <c r="CML10" s="79"/>
      <c r="CMM10" s="3"/>
      <c r="CMP10" s="79"/>
      <c r="CMQ10" s="3"/>
      <c r="CMT10" s="79"/>
      <c r="CMU10" s="3"/>
      <c r="CMV10" s="78"/>
      <c r="CMW10" s="79"/>
      <c r="CMX10" s="3"/>
      <c r="CNA10" s="79"/>
      <c r="CNB10" s="3"/>
      <c r="CNE10" s="79"/>
      <c r="CNF10" s="3"/>
      <c r="CNG10" s="78"/>
      <c r="CNH10" s="79"/>
      <c r="CNI10" s="3"/>
      <c r="CNL10" s="79"/>
      <c r="CNM10" s="3"/>
      <c r="CNP10" s="79"/>
      <c r="CNQ10" s="3"/>
      <c r="CNR10" s="78"/>
      <c r="CNS10" s="79"/>
      <c r="CNT10" s="3"/>
      <c r="CNW10" s="79"/>
      <c r="CNX10" s="3"/>
      <c r="COA10" s="79"/>
      <c r="COB10" s="3"/>
      <c r="COC10" s="78"/>
      <c r="COD10" s="79"/>
      <c r="COE10" s="3"/>
      <c r="COH10" s="79"/>
      <c r="COI10" s="3"/>
      <c r="COL10" s="79"/>
      <c r="COM10" s="3"/>
      <c r="CON10" s="78"/>
      <c r="COO10" s="79"/>
      <c r="COP10" s="3"/>
      <c r="COS10" s="79"/>
      <c r="COT10" s="3"/>
      <c r="COW10" s="79"/>
      <c r="COX10" s="3"/>
      <c r="COY10" s="78"/>
      <c r="COZ10" s="79"/>
      <c r="CPA10" s="3"/>
      <c r="CPD10" s="79"/>
      <c r="CPE10" s="3"/>
      <c r="CPH10" s="79"/>
      <c r="CPI10" s="3"/>
      <c r="CPJ10" s="78"/>
      <c r="CPK10" s="79"/>
      <c r="CPL10" s="3"/>
      <c r="CPO10" s="79"/>
      <c r="CPP10" s="3"/>
      <c r="CPS10" s="79"/>
      <c r="CPT10" s="3"/>
      <c r="CPU10" s="78"/>
      <c r="CPV10" s="79"/>
      <c r="CPW10" s="3"/>
      <c r="CPZ10" s="79"/>
      <c r="CQA10" s="3"/>
      <c r="CQD10" s="79"/>
      <c r="CQE10" s="3"/>
      <c r="CQF10" s="78"/>
      <c r="CQG10" s="79"/>
      <c r="CQH10" s="3"/>
      <c r="CQK10" s="79"/>
      <c r="CQL10" s="3"/>
      <c r="CQO10" s="79"/>
      <c r="CQP10" s="3"/>
      <c r="CQQ10" s="78"/>
      <c r="CQR10" s="79"/>
      <c r="CQS10" s="3"/>
      <c r="CQV10" s="79"/>
      <c r="CQW10" s="3"/>
      <c r="CQZ10" s="79"/>
      <c r="CRA10" s="3"/>
      <c r="CRB10" s="78"/>
      <c r="CRC10" s="79"/>
      <c r="CRD10" s="3"/>
      <c r="CRG10" s="79"/>
      <c r="CRH10" s="3"/>
      <c r="CRK10" s="79"/>
      <c r="CRL10" s="3"/>
      <c r="CRM10" s="78"/>
      <c r="CRN10" s="79"/>
      <c r="CRO10" s="3"/>
      <c r="CRR10" s="79"/>
      <c r="CRS10" s="3"/>
      <c r="CRV10" s="79"/>
      <c r="CRW10" s="3"/>
      <c r="CRX10" s="78"/>
      <c r="CRY10" s="79"/>
      <c r="CRZ10" s="3"/>
      <c r="CSC10" s="79"/>
      <c r="CSD10" s="3"/>
      <c r="CSG10" s="79"/>
      <c r="CSH10" s="3"/>
      <c r="CSI10" s="78"/>
      <c r="CSJ10" s="79"/>
      <c r="CSK10" s="3"/>
      <c r="CSN10" s="79"/>
      <c r="CSO10" s="3"/>
      <c r="CSR10" s="79"/>
      <c r="CSS10" s="3"/>
      <c r="CST10" s="78"/>
      <c r="CSU10" s="79"/>
      <c r="CSV10" s="3"/>
      <c r="CSY10" s="79"/>
      <c r="CSZ10" s="3"/>
      <c r="CTC10" s="79"/>
      <c r="CTD10" s="3"/>
      <c r="CTE10" s="78"/>
      <c r="CTF10" s="79"/>
      <c r="CTG10" s="3"/>
      <c r="CTJ10" s="79"/>
      <c r="CTK10" s="3"/>
      <c r="CTN10" s="79"/>
      <c r="CTO10" s="3"/>
      <c r="CTP10" s="78"/>
      <c r="CTQ10" s="79"/>
      <c r="CTR10" s="3"/>
      <c r="CTU10" s="79"/>
      <c r="CTV10" s="3"/>
      <c r="CTY10" s="79"/>
      <c r="CTZ10" s="3"/>
      <c r="CUA10" s="78"/>
      <c r="CUB10" s="79"/>
      <c r="CUC10" s="3"/>
      <c r="CUF10" s="79"/>
      <c r="CUG10" s="3"/>
      <c r="CUJ10" s="79"/>
      <c r="CUK10" s="3"/>
      <c r="CUL10" s="78"/>
      <c r="CUM10" s="79"/>
      <c r="CUN10" s="3"/>
      <c r="CUQ10" s="79"/>
      <c r="CUR10" s="3"/>
      <c r="CUU10" s="79"/>
      <c r="CUV10" s="3"/>
      <c r="CUW10" s="78"/>
      <c r="CUX10" s="79"/>
      <c r="CUY10" s="3"/>
      <c r="CVB10" s="79"/>
      <c r="CVC10" s="3"/>
      <c r="CVF10" s="79"/>
      <c r="CVG10" s="3"/>
      <c r="CVH10" s="78"/>
      <c r="CVI10" s="79"/>
      <c r="CVJ10" s="3"/>
      <c r="CVM10" s="79"/>
      <c r="CVN10" s="3"/>
      <c r="CVQ10" s="79"/>
      <c r="CVR10" s="3"/>
      <c r="CVS10" s="78"/>
      <c r="CVT10" s="79"/>
      <c r="CVU10" s="3"/>
      <c r="CVX10" s="79"/>
      <c r="CVY10" s="3"/>
      <c r="CWB10" s="79"/>
      <c r="CWC10" s="3"/>
      <c r="CWD10" s="78"/>
      <c r="CWE10" s="79"/>
      <c r="CWF10" s="3"/>
      <c r="CWI10" s="79"/>
      <c r="CWJ10" s="3"/>
      <c r="CWM10" s="79"/>
      <c r="CWN10" s="3"/>
      <c r="CWO10" s="78"/>
      <c r="CWP10" s="79"/>
      <c r="CWQ10" s="3"/>
      <c r="CWT10" s="79"/>
      <c r="CWU10" s="3"/>
      <c r="CWX10" s="79"/>
      <c r="CWY10" s="3"/>
      <c r="CWZ10" s="78"/>
      <c r="CXA10" s="79"/>
      <c r="CXB10" s="3"/>
      <c r="CXE10" s="79"/>
      <c r="CXF10" s="3"/>
      <c r="CXI10" s="79"/>
      <c r="CXJ10" s="3"/>
      <c r="CXK10" s="78"/>
      <c r="CXL10" s="79"/>
      <c r="CXM10" s="3"/>
      <c r="CXP10" s="79"/>
      <c r="CXQ10" s="3"/>
      <c r="CXT10" s="79"/>
      <c r="CXU10" s="3"/>
      <c r="CXV10" s="78"/>
      <c r="CXW10" s="79"/>
      <c r="CXX10" s="3"/>
      <c r="CYA10" s="79"/>
      <c r="CYB10" s="3"/>
      <c r="CYE10" s="79"/>
      <c r="CYF10" s="3"/>
      <c r="CYG10" s="78"/>
      <c r="CYH10" s="79"/>
      <c r="CYI10" s="3"/>
      <c r="CYL10" s="79"/>
      <c r="CYM10" s="3"/>
      <c r="CYP10" s="79"/>
      <c r="CYQ10" s="3"/>
      <c r="CYR10" s="78"/>
      <c r="CYS10" s="79"/>
      <c r="CYT10" s="3"/>
      <c r="CYW10" s="79"/>
      <c r="CYX10" s="3"/>
      <c r="CZA10" s="79"/>
      <c r="CZB10" s="3"/>
      <c r="CZC10" s="78"/>
      <c r="CZD10" s="79"/>
      <c r="CZE10" s="3"/>
      <c r="CZH10" s="79"/>
      <c r="CZI10" s="3"/>
      <c r="CZL10" s="79"/>
      <c r="CZM10" s="3"/>
      <c r="CZN10" s="78"/>
      <c r="CZO10" s="79"/>
      <c r="CZP10" s="3"/>
      <c r="CZS10" s="79"/>
      <c r="CZT10" s="3"/>
      <c r="CZW10" s="79"/>
      <c r="CZX10" s="3"/>
      <c r="CZY10" s="78"/>
      <c r="CZZ10" s="79"/>
      <c r="DAA10" s="3"/>
      <c r="DAD10" s="79"/>
      <c r="DAE10" s="3"/>
      <c r="DAH10" s="79"/>
      <c r="DAI10" s="3"/>
      <c r="DAJ10" s="78"/>
      <c r="DAK10" s="79"/>
      <c r="DAL10" s="3"/>
      <c r="DAO10" s="79"/>
      <c r="DAP10" s="3"/>
      <c r="DAS10" s="79"/>
      <c r="DAT10" s="3"/>
      <c r="DAU10" s="78"/>
      <c r="DAV10" s="79"/>
      <c r="DAW10" s="3"/>
      <c r="DAZ10" s="79"/>
      <c r="DBA10" s="3"/>
      <c r="DBD10" s="79"/>
      <c r="DBE10" s="3"/>
      <c r="DBF10" s="78"/>
      <c r="DBG10" s="79"/>
      <c r="DBH10" s="3"/>
      <c r="DBK10" s="79"/>
      <c r="DBL10" s="3"/>
      <c r="DBO10" s="79"/>
      <c r="DBP10" s="3"/>
      <c r="DBQ10" s="78"/>
      <c r="DBR10" s="79"/>
      <c r="DBS10" s="3"/>
      <c r="DBV10" s="79"/>
      <c r="DBW10" s="3"/>
      <c r="DBZ10" s="79"/>
      <c r="DCA10" s="3"/>
      <c r="DCB10" s="78"/>
      <c r="DCC10" s="79"/>
      <c r="DCD10" s="3"/>
      <c r="DCG10" s="79"/>
      <c r="DCH10" s="3"/>
      <c r="DCK10" s="79"/>
      <c r="DCL10" s="3"/>
      <c r="DCM10" s="78"/>
      <c r="DCN10" s="79"/>
      <c r="DCO10" s="3"/>
      <c r="DCR10" s="79"/>
      <c r="DCS10" s="3"/>
      <c r="DCV10" s="79"/>
      <c r="DCW10" s="3"/>
      <c r="DCX10" s="78"/>
      <c r="DCY10" s="79"/>
      <c r="DCZ10" s="3"/>
      <c r="DDC10" s="79"/>
      <c r="DDD10" s="3"/>
      <c r="DDG10" s="79"/>
      <c r="DDH10" s="3"/>
      <c r="DDI10" s="78"/>
      <c r="DDJ10" s="79"/>
      <c r="DDK10" s="3"/>
      <c r="DDN10" s="79"/>
      <c r="DDO10" s="3"/>
      <c r="DDR10" s="79"/>
      <c r="DDS10" s="3"/>
      <c r="DDT10" s="78"/>
      <c r="DDU10" s="79"/>
      <c r="DDV10" s="3"/>
      <c r="DDY10" s="79"/>
      <c r="DDZ10" s="3"/>
      <c r="DEC10" s="79"/>
      <c r="DED10" s="3"/>
      <c r="DEE10" s="78"/>
      <c r="DEF10" s="79"/>
      <c r="DEG10" s="3"/>
      <c r="DEJ10" s="79"/>
      <c r="DEK10" s="3"/>
      <c r="DEN10" s="79"/>
      <c r="DEO10" s="3"/>
      <c r="DEP10" s="78"/>
      <c r="DEQ10" s="79"/>
      <c r="DER10" s="3"/>
      <c r="DEU10" s="79"/>
      <c r="DEV10" s="3"/>
      <c r="DEY10" s="79"/>
      <c r="DEZ10" s="3"/>
      <c r="DFA10" s="78"/>
      <c r="DFB10" s="79"/>
      <c r="DFC10" s="3"/>
      <c r="DFF10" s="79"/>
      <c r="DFG10" s="3"/>
      <c r="DFJ10" s="79"/>
      <c r="DFK10" s="3"/>
      <c r="DFL10" s="78"/>
      <c r="DFM10" s="79"/>
      <c r="DFN10" s="3"/>
      <c r="DFQ10" s="79"/>
      <c r="DFR10" s="3"/>
      <c r="DFU10" s="79"/>
      <c r="DFV10" s="3"/>
      <c r="DFW10" s="78"/>
      <c r="DFX10" s="79"/>
      <c r="DFY10" s="3"/>
      <c r="DGB10" s="79"/>
      <c r="DGC10" s="3"/>
      <c r="DGF10" s="79"/>
      <c r="DGG10" s="3"/>
      <c r="DGH10" s="78"/>
      <c r="DGI10" s="79"/>
      <c r="DGJ10" s="3"/>
      <c r="DGM10" s="79"/>
      <c r="DGN10" s="3"/>
      <c r="DGQ10" s="79"/>
      <c r="DGR10" s="3"/>
      <c r="DGS10" s="78"/>
      <c r="DGT10" s="79"/>
      <c r="DGU10" s="3"/>
      <c r="DGX10" s="79"/>
      <c r="DGY10" s="3"/>
      <c r="DHB10" s="79"/>
      <c r="DHC10" s="3"/>
      <c r="DHD10" s="78"/>
      <c r="DHE10" s="79"/>
      <c r="DHF10" s="3"/>
      <c r="DHI10" s="79"/>
      <c r="DHJ10" s="3"/>
      <c r="DHM10" s="79"/>
      <c r="DHN10" s="3"/>
      <c r="DHO10" s="78"/>
      <c r="DHP10" s="79"/>
      <c r="DHQ10" s="3"/>
      <c r="DHT10" s="79"/>
      <c r="DHU10" s="3"/>
      <c r="DHX10" s="79"/>
      <c r="DHY10" s="3"/>
      <c r="DHZ10" s="78"/>
      <c r="DIA10" s="79"/>
      <c r="DIB10" s="3"/>
      <c r="DIE10" s="79"/>
      <c r="DIF10" s="3"/>
      <c r="DII10" s="79"/>
      <c r="DIJ10" s="3"/>
      <c r="DIK10" s="78"/>
      <c r="DIL10" s="79"/>
      <c r="DIM10" s="3"/>
      <c r="DIP10" s="79"/>
      <c r="DIQ10" s="3"/>
      <c r="DIT10" s="79"/>
      <c r="DIU10" s="3"/>
      <c r="DIV10" s="78"/>
      <c r="DIW10" s="79"/>
      <c r="DIX10" s="3"/>
      <c r="DJA10" s="79"/>
      <c r="DJB10" s="3"/>
      <c r="DJE10" s="79"/>
      <c r="DJF10" s="3"/>
      <c r="DJG10" s="78"/>
      <c r="DJH10" s="79"/>
      <c r="DJI10" s="3"/>
      <c r="DJL10" s="79"/>
      <c r="DJM10" s="3"/>
      <c r="DJP10" s="79"/>
      <c r="DJQ10" s="3"/>
      <c r="DJR10" s="78"/>
      <c r="DJS10" s="79"/>
      <c r="DJT10" s="3"/>
      <c r="DJW10" s="79"/>
      <c r="DJX10" s="3"/>
      <c r="DKA10" s="79"/>
      <c r="DKB10" s="3"/>
      <c r="DKC10" s="78"/>
      <c r="DKD10" s="79"/>
      <c r="DKE10" s="3"/>
      <c r="DKH10" s="79"/>
      <c r="DKI10" s="3"/>
      <c r="DKL10" s="79"/>
      <c r="DKM10" s="3"/>
      <c r="DKN10" s="78"/>
      <c r="DKO10" s="79"/>
      <c r="DKP10" s="3"/>
      <c r="DKS10" s="79"/>
      <c r="DKT10" s="3"/>
      <c r="DKW10" s="79"/>
      <c r="DKX10" s="3"/>
      <c r="DKY10" s="78"/>
      <c r="DKZ10" s="79"/>
      <c r="DLA10" s="3"/>
      <c r="DLD10" s="79"/>
      <c r="DLE10" s="3"/>
      <c r="DLH10" s="79"/>
      <c r="DLI10" s="3"/>
      <c r="DLJ10" s="78"/>
      <c r="DLK10" s="79"/>
      <c r="DLL10" s="3"/>
      <c r="DLO10" s="79"/>
      <c r="DLP10" s="3"/>
      <c r="DLS10" s="79"/>
      <c r="DLT10" s="3"/>
      <c r="DLU10" s="78"/>
      <c r="DLV10" s="79"/>
      <c r="DLW10" s="3"/>
      <c r="DLZ10" s="79"/>
      <c r="DMA10" s="3"/>
      <c r="DMD10" s="79"/>
      <c r="DME10" s="3"/>
      <c r="DMF10" s="78"/>
      <c r="DMG10" s="79"/>
      <c r="DMH10" s="3"/>
      <c r="DMK10" s="79"/>
      <c r="DML10" s="3"/>
      <c r="DMO10" s="79"/>
      <c r="DMP10" s="3"/>
      <c r="DMQ10" s="78"/>
      <c r="DMR10" s="79"/>
      <c r="DMS10" s="3"/>
      <c r="DMV10" s="79"/>
      <c r="DMW10" s="3"/>
      <c r="DMZ10" s="79"/>
      <c r="DNA10" s="3"/>
      <c r="DNB10" s="78"/>
      <c r="DNC10" s="79"/>
      <c r="DND10" s="3"/>
      <c r="DNG10" s="79"/>
      <c r="DNH10" s="3"/>
      <c r="DNK10" s="79"/>
      <c r="DNL10" s="3"/>
      <c r="DNM10" s="78"/>
      <c r="DNN10" s="79"/>
      <c r="DNO10" s="3"/>
      <c r="DNR10" s="79"/>
      <c r="DNS10" s="3"/>
      <c r="DNV10" s="79"/>
      <c r="DNW10" s="3"/>
      <c r="DNX10" s="78"/>
      <c r="DNY10" s="79"/>
      <c r="DNZ10" s="3"/>
      <c r="DOC10" s="79"/>
      <c r="DOD10" s="3"/>
      <c r="DOG10" s="79"/>
      <c r="DOH10" s="3"/>
      <c r="DOI10" s="78"/>
      <c r="DOJ10" s="79"/>
      <c r="DOK10" s="3"/>
      <c r="DON10" s="79"/>
      <c r="DOO10" s="3"/>
      <c r="DOR10" s="79"/>
      <c r="DOS10" s="3"/>
      <c r="DOT10" s="78"/>
      <c r="DOU10" s="79"/>
      <c r="DOV10" s="3"/>
      <c r="DOY10" s="79"/>
      <c r="DOZ10" s="3"/>
      <c r="DPC10" s="79"/>
      <c r="DPD10" s="3"/>
      <c r="DPE10" s="78"/>
      <c r="DPF10" s="79"/>
      <c r="DPG10" s="3"/>
      <c r="DPJ10" s="79"/>
      <c r="DPK10" s="3"/>
      <c r="DPN10" s="79"/>
      <c r="DPO10" s="3"/>
      <c r="DPP10" s="78"/>
      <c r="DPQ10" s="79"/>
      <c r="DPR10" s="3"/>
      <c r="DPU10" s="79"/>
      <c r="DPV10" s="3"/>
      <c r="DPY10" s="79"/>
      <c r="DPZ10" s="3"/>
      <c r="DQA10" s="78"/>
      <c r="DQB10" s="79"/>
      <c r="DQC10" s="3"/>
      <c r="DQF10" s="79"/>
      <c r="DQG10" s="3"/>
      <c r="DQJ10" s="79"/>
      <c r="DQK10" s="3"/>
      <c r="DQL10" s="78"/>
      <c r="DQM10" s="79"/>
      <c r="DQN10" s="3"/>
      <c r="DQQ10" s="79"/>
      <c r="DQR10" s="3"/>
      <c r="DQU10" s="79"/>
      <c r="DQV10" s="3"/>
      <c r="DQW10" s="78"/>
      <c r="DQX10" s="79"/>
      <c r="DQY10" s="3"/>
      <c r="DRB10" s="79"/>
      <c r="DRC10" s="3"/>
      <c r="DRF10" s="79"/>
      <c r="DRG10" s="3"/>
      <c r="DRH10" s="78"/>
      <c r="DRI10" s="79"/>
      <c r="DRJ10" s="3"/>
      <c r="DRM10" s="79"/>
      <c r="DRN10" s="3"/>
      <c r="DRQ10" s="79"/>
      <c r="DRR10" s="3"/>
      <c r="DRS10" s="78"/>
      <c r="DRT10" s="79"/>
      <c r="DRU10" s="3"/>
      <c r="DRX10" s="79"/>
      <c r="DRY10" s="3"/>
      <c r="DSB10" s="79"/>
      <c r="DSC10" s="3"/>
      <c r="DSD10" s="78"/>
      <c r="DSE10" s="79"/>
      <c r="DSF10" s="3"/>
      <c r="DSI10" s="79"/>
      <c r="DSJ10" s="3"/>
      <c r="DSM10" s="79"/>
      <c r="DSN10" s="3"/>
      <c r="DSO10" s="78"/>
      <c r="DSP10" s="79"/>
      <c r="DSQ10" s="3"/>
      <c r="DST10" s="79"/>
      <c r="DSU10" s="3"/>
      <c r="DSX10" s="79"/>
      <c r="DSY10" s="3"/>
      <c r="DSZ10" s="78"/>
      <c r="DTA10" s="79"/>
      <c r="DTB10" s="3"/>
      <c r="DTE10" s="79"/>
      <c r="DTF10" s="3"/>
      <c r="DTI10" s="79"/>
      <c r="DTJ10" s="3"/>
      <c r="DTK10" s="78"/>
      <c r="DTL10" s="79"/>
      <c r="DTM10" s="3"/>
      <c r="DTP10" s="79"/>
      <c r="DTQ10" s="3"/>
      <c r="DTT10" s="79"/>
      <c r="DTU10" s="3"/>
      <c r="DTV10" s="78"/>
      <c r="DTW10" s="79"/>
      <c r="DTX10" s="3"/>
      <c r="DUA10" s="79"/>
      <c r="DUB10" s="3"/>
      <c r="DUE10" s="79"/>
      <c r="DUF10" s="3"/>
      <c r="DUG10" s="78"/>
      <c r="DUH10" s="79"/>
      <c r="DUI10" s="3"/>
      <c r="DUL10" s="79"/>
      <c r="DUM10" s="3"/>
      <c r="DUP10" s="79"/>
      <c r="DUQ10" s="3"/>
      <c r="DUR10" s="78"/>
      <c r="DUS10" s="79"/>
      <c r="DUT10" s="3"/>
      <c r="DUW10" s="79"/>
      <c r="DUX10" s="3"/>
      <c r="DVA10" s="79"/>
      <c r="DVB10" s="3"/>
      <c r="DVC10" s="78"/>
      <c r="DVD10" s="79"/>
      <c r="DVE10" s="3"/>
      <c r="DVH10" s="79"/>
      <c r="DVI10" s="3"/>
      <c r="DVL10" s="79"/>
      <c r="DVM10" s="3"/>
      <c r="DVN10" s="78"/>
      <c r="DVO10" s="79"/>
      <c r="DVP10" s="3"/>
      <c r="DVS10" s="79"/>
      <c r="DVT10" s="3"/>
      <c r="DVW10" s="79"/>
      <c r="DVX10" s="3"/>
      <c r="DVY10" s="78"/>
      <c r="DVZ10" s="79"/>
      <c r="DWA10" s="3"/>
      <c r="DWD10" s="79"/>
      <c r="DWE10" s="3"/>
      <c r="DWH10" s="79"/>
      <c r="DWI10" s="3"/>
      <c r="DWJ10" s="78"/>
      <c r="DWK10" s="79"/>
      <c r="DWL10" s="3"/>
      <c r="DWO10" s="79"/>
      <c r="DWP10" s="3"/>
      <c r="DWS10" s="79"/>
      <c r="DWT10" s="3"/>
      <c r="DWU10" s="78"/>
      <c r="DWV10" s="79"/>
      <c r="DWW10" s="3"/>
      <c r="DWZ10" s="79"/>
      <c r="DXA10" s="3"/>
      <c r="DXD10" s="79"/>
      <c r="DXE10" s="3"/>
      <c r="DXF10" s="78"/>
      <c r="DXG10" s="79"/>
      <c r="DXH10" s="3"/>
      <c r="DXK10" s="79"/>
      <c r="DXL10" s="3"/>
      <c r="DXO10" s="79"/>
      <c r="DXP10" s="3"/>
      <c r="DXQ10" s="78"/>
      <c r="DXR10" s="79"/>
      <c r="DXS10" s="3"/>
      <c r="DXV10" s="79"/>
      <c r="DXW10" s="3"/>
      <c r="DXZ10" s="79"/>
      <c r="DYA10" s="3"/>
      <c r="DYB10" s="78"/>
      <c r="DYC10" s="79"/>
      <c r="DYD10" s="3"/>
      <c r="DYG10" s="79"/>
      <c r="DYH10" s="3"/>
      <c r="DYK10" s="79"/>
      <c r="DYL10" s="3"/>
      <c r="DYM10" s="78"/>
      <c r="DYN10" s="79"/>
      <c r="DYO10" s="3"/>
      <c r="DYR10" s="79"/>
      <c r="DYS10" s="3"/>
      <c r="DYV10" s="79"/>
      <c r="DYW10" s="3"/>
      <c r="DYX10" s="78"/>
      <c r="DYY10" s="79"/>
      <c r="DYZ10" s="3"/>
      <c r="DZC10" s="79"/>
      <c r="DZD10" s="3"/>
      <c r="DZG10" s="79"/>
      <c r="DZH10" s="3"/>
      <c r="DZI10" s="78"/>
      <c r="DZJ10" s="79"/>
      <c r="DZK10" s="3"/>
      <c r="DZN10" s="79"/>
      <c r="DZO10" s="3"/>
      <c r="DZR10" s="79"/>
      <c r="DZS10" s="3"/>
      <c r="DZT10" s="78"/>
      <c r="DZU10" s="79"/>
      <c r="DZV10" s="3"/>
      <c r="DZY10" s="79"/>
      <c r="DZZ10" s="3"/>
      <c r="EAC10" s="79"/>
      <c r="EAD10" s="3"/>
      <c r="EAE10" s="78"/>
      <c r="EAF10" s="79"/>
      <c r="EAG10" s="3"/>
      <c r="EAJ10" s="79"/>
      <c r="EAK10" s="3"/>
      <c r="EAN10" s="79"/>
      <c r="EAO10" s="3"/>
      <c r="EAP10" s="78"/>
      <c r="EAQ10" s="79"/>
      <c r="EAR10" s="3"/>
      <c r="EAU10" s="79"/>
      <c r="EAV10" s="3"/>
      <c r="EAY10" s="79"/>
      <c r="EAZ10" s="3"/>
      <c r="EBA10" s="78"/>
      <c r="EBB10" s="79"/>
      <c r="EBC10" s="3"/>
      <c r="EBF10" s="79"/>
      <c r="EBG10" s="3"/>
      <c r="EBJ10" s="79"/>
      <c r="EBK10" s="3"/>
      <c r="EBL10" s="78"/>
      <c r="EBM10" s="79"/>
      <c r="EBN10" s="3"/>
      <c r="EBQ10" s="79"/>
      <c r="EBR10" s="3"/>
      <c r="EBU10" s="79"/>
      <c r="EBV10" s="3"/>
      <c r="EBW10" s="78"/>
      <c r="EBX10" s="79"/>
      <c r="EBY10" s="3"/>
      <c r="ECB10" s="79"/>
      <c r="ECC10" s="3"/>
      <c r="ECF10" s="79"/>
      <c r="ECG10" s="3"/>
      <c r="ECH10" s="78"/>
      <c r="ECI10" s="79"/>
      <c r="ECJ10" s="3"/>
      <c r="ECM10" s="79"/>
      <c r="ECN10" s="3"/>
      <c r="ECQ10" s="79"/>
      <c r="ECR10" s="3"/>
      <c r="ECS10" s="78"/>
      <c r="ECT10" s="79"/>
      <c r="ECU10" s="3"/>
      <c r="ECX10" s="79"/>
      <c r="ECY10" s="3"/>
      <c r="EDB10" s="79"/>
      <c r="EDC10" s="3"/>
      <c r="EDD10" s="78"/>
      <c r="EDE10" s="79"/>
      <c r="EDF10" s="3"/>
      <c r="EDI10" s="79"/>
      <c r="EDJ10" s="3"/>
      <c r="EDM10" s="79"/>
      <c r="EDN10" s="3"/>
      <c r="EDO10" s="78"/>
      <c r="EDP10" s="79"/>
      <c r="EDQ10" s="3"/>
      <c r="EDT10" s="79"/>
      <c r="EDU10" s="3"/>
      <c r="EDX10" s="79"/>
      <c r="EDY10" s="3"/>
      <c r="EDZ10" s="78"/>
      <c r="EEA10" s="79"/>
      <c r="EEB10" s="3"/>
      <c r="EEE10" s="79"/>
      <c r="EEF10" s="3"/>
      <c r="EEI10" s="79"/>
      <c r="EEJ10" s="3"/>
      <c r="EEK10" s="78"/>
      <c r="EEL10" s="79"/>
      <c r="EEM10" s="3"/>
      <c r="EEP10" s="79"/>
      <c r="EEQ10" s="3"/>
      <c r="EET10" s="79"/>
      <c r="EEU10" s="3"/>
      <c r="EEV10" s="78"/>
      <c r="EEW10" s="79"/>
      <c r="EEX10" s="3"/>
      <c r="EFA10" s="79"/>
      <c r="EFB10" s="3"/>
      <c r="EFE10" s="79"/>
      <c r="EFF10" s="3"/>
      <c r="EFG10" s="78"/>
      <c r="EFH10" s="79"/>
      <c r="EFI10" s="3"/>
      <c r="EFL10" s="79"/>
      <c r="EFM10" s="3"/>
      <c r="EFP10" s="79"/>
      <c r="EFQ10" s="3"/>
      <c r="EFR10" s="78"/>
      <c r="EFS10" s="79"/>
      <c r="EFT10" s="3"/>
      <c r="EFW10" s="79"/>
      <c r="EFX10" s="3"/>
      <c r="EGA10" s="79"/>
      <c r="EGB10" s="3"/>
      <c r="EGC10" s="78"/>
      <c r="EGD10" s="79"/>
      <c r="EGE10" s="3"/>
      <c r="EGH10" s="79"/>
      <c r="EGI10" s="3"/>
      <c r="EGL10" s="79"/>
      <c r="EGM10" s="3"/>
      <c r="EGN10" s="78"/>
      <c r="EGO10" s="79"/>
      <c r="EGP10" s="3"/>
      <c r="EGS10" s="79"/>
      <c r="EGT10" s="3"/>
      <c r="EGW10" s="79"/>
      <c r="EGX10" s="3"/>
      <c r="EGY10" s="78"/>
      <c r="EGZ10" s="79"/>
      <c r="EHA10" s="3"/>
      <c r="EHD10" s="79"/>
      <c r="EHE10" s="3"/>
      <c r="EHH10" s="79"/>
      <c r="EHI10" s="3"/>
      <c r="EHJ10" s="78"/>
      <c r="EHK10" s="79"/>
      <c r="EHL10" s="3"/>
      <c r="EHO10" s="79"/>
      <c r="EHP10" s="3"/>
      <c r="EHS10" s="79"/>
      <c r="EHT10" s="3"/>
      <c r="EHU10" s="78"/>
      <c r="EHV10" s="79"/>
      <c r="EHW10" s="3"/>
      <c r="EHZ10" s="79"/>
      <c r="EIA10" s="3"/>
      <c r="EID10" s="79"/>
      <c r="EIE10" s="3"/>
      <c r="EIF10" s="78"/>
      <c r="EIG10" s="79"/>
      <c r="EIH10" s="3"/>
      <c r="EIK10" s="79"/>
      <c r="EIL10" s="3"/>
      <c r="EIO10" s="79"/>
      <c r="EIP10" s="3"/>
      <c r="EIQ10" s="78"/>
      <c r="EIR10" s="79"/>
      <c r="EIS10" s="3"/>
      <c r="EIV10" s="79"/>
      <c r="EIW10" s="3"/>
      <c r="EIZ10" s="79"/>
      <c r="EJA10" s="3"/>
      <c r="EJB10" s="78"/>
      <c r="EJC10" s="79"/>
      <c r="EJD10" s="3"/>
      <c r="EJG10" s="79"/>
      <c r="EJH10" s="3"/>
      <c r="EJK10" s="79"/>
      <c r="EJL10" s="3"/>
      <c r="EJM10" s="78"/>
      <c r="EJN10" s="79"/>
      <c r="EJO10" s="3"/>
      <c r="EJR10" s="79"/>
      <c r="EJS10" s="3"/>
      <c r="EJV10" s="79"/>
      <c r="EJW10" s="3"/>
      <c r="EJX10" s="78"/>
      <c r="EJY10" s="79"/>
      <c r="EJZ10" s="3"/>
      <c r="EKC10" s="79"/>
      <c r="EKD10" s="3"/>
      <c r="EKG10" s="79"/>
      <c r="EKH10" s="3"/>
      <c r="EKI10" s="78"/>
      <c r="EKJ10" s="79"/>
      <c r="EKK10" s="3"/>
      <c r="EKN10" s="79"/>
      <c r="EKO10" s="3"/>
      <c r="EKR10" s="79"/>
      <c r="EKS10" s="3"/>
      <c r="EKT10" s="78"/>
      <c r="EKU10" s="79"/>
      <c r="EKV10" s="3"/>
      <c r="EKY10" s="79"/>
      <c r="EKZ10" s="3"/>
      <c r="ELC10" s="79"/>
      <c r="ELD10" s="3"/>
      <c r="ELE10" s="78"/>
      <c r="ELF10" s="79"/>
      <c r="ELG10" s="3"/>
      <c r="ELJ10" s="79"/>
      <c r="ELK10" s="3"/>
      <c r="ELN10" s="79"/>
      <c r="ELO10" s="3"/>
      <c r="ELP10" s="78"/>
      <c r="ELQ10" s="79"/>
      <c r="ELR10" s="3"/>
      <c r="ELU10" s="79"/>
      <c r="ELV10" s="3"/>
      <c r="ELY10" s="79"/>
      <c r="ELZ10" s="3"/>
      <c r="EMA10" s="78"/>
      <c r="EMB10" s="79"/>
      <c r="EMC10" s="3"/>
      <c r="EMF10" s="79"/>
      <c r="EMG10" s="3"/>
      <c r="EMJ10" s="79"/>
      <c r="EMK10" s="3"/>
      <c r="EML10" s="78"/>
      <c r="EMM10" s="79"/>
      <c r="EMN10" s="3"/>
      <c r="EMQ10" s="79"/>
      <c r="EMR10" s="3"/>
      <c r="EMU10" s="79"/>
      <c r="EMV10" s="3"/>
      <c r="EMW10" s="78"/>
      <c r="EMX10" s="79"/>
      <c r="EMY10" s="3"/>
      <c r="ENB10" s="79"/>
      <c r="ENC10" s="3"/>
      <c r="ENF10" s="79"/>
      <c r="ENG10" s="3"/>
      <c r="ENH10" s="78"/>
      <c r="ENI10" s="79"/>
      <c r="ENJ10" s="3"/>
      <c r="ENM10" s="79"/>
      <c r="ENN10" s="3"/>
      <c r="ENQ10" s="79"/>
      <c r="ENR10" s="3"/>
      <c r="ENS10" s="78"/>
      <c r="ENT10" s="79"/>
      <c r="ENU10" s="3"/>
      <c r="ENX10" s="79"/>
      <c r="ENY10" s="3"/>
      <c r="EOB10" s="79"/>
      <c r="EOC10" s="3"/>
      <c r="EOD10" s="78"/>
      <c r="EOE10" s="79"/>
      <c r="EOF10" s="3"/>
      <c r="EOI10" s="79"/>
      <c r="EOJ10" s="3"/>
      <c r="EOM10" s="79"/>
      <c r="EON10" s="3"/>
      <c r="EOO10" s="78"/>
      <c r="EOP10" s="79"/>
      <c r="EOQ10" s="3"/>
      <c r="EOT10" s="79"/>
      <c r="EOU10" s="3"/>
      <c r="EOX10" s="79"/>
      <c r="EOY10" s="3"/>
      <c r="EOZ10" s="78"/>
      <c r="EPA10" s="79"/>
      <c r="EPB10" s="3"/>
      <c r="EPE10" s="79"/>
      <c r="EPF10" s="3"/>
      <c r="EPI10" s="79"/>
      <c r="EPJ10" s="3"/>
      <c r="EPK10" s="78"/>
      <c r="EPL10" s="79"/>
      <c r="EPM10" s="3"/>
      <c r="EPP10" s="79"/>
      <c r="EPQ10" s="3"/>
      <c r="EPT10" s="79"/>
      <c r="EPU10" s="3"/>
      <c r="EPV10" s="78"/>
      <c r="EPW10" s="79"/>
      <c r="EPX10" s="3"/>
      <c r="EQA10" s="79"/>
      <c r="EQB10" s="3"/>
      <c r="EQE10" s="79"/>
      <c r="EQF10" s="3"/>
      <c r="EQG10" s="78"/>
      <c r="EQH10" s="79"/>
      <c r="EQI10" s="3"/>
      <c r="EQL10" s="79"/>
      <c r="EQM10" s="3"/>
      <c r="EQP10" s="79"/>
      <c r="EQQ10" s="3"/>
      <c r="EQR10" s="78"/>
      <c r="EQS10" s="79"/>
      <c r="EQT10" s="3"/>
      <c r="EQW10" s="79"/>
      <c r="EQX10" s="3"/>
      <c r="ERA10" s="79"/>
      <c r="ERB10" s="3"/>
      <c r="ERC10" s="78"/>
      <c r="ERD10" s="79"/>
      <c r="ERE10" s="3"/>
      <c r="ERH10" s="79"/>
      <c r="ERI10" s="3"/>
      <c r="ERL10" s="79"/>
      <c r="ERM10" s="3"/>
      <c r="ERN10" s="78"/>
      <c r="ERO10" s="79"/>
      <c r="ERP10" s="3"/>
      <c r="ERS10" s="79"/>
      <c r="ERT10" s="3"/>
      <c r="ERW10" s="79"/>
      <c r="ERX10" s="3"/>
      <c r="ERY10" s="78"/>
      <c r="ERZ10" s="79"/>
      <c r="ESA10" s="3"/>
      <c r="ESD10" s="79"/>
      <c r="ESE10" s="3"/>
      <c r="ESH10" s="79"/>
      <c r="ESI10" s="3"/>
      <c r="ESJ10" s="78"/>
      <c r="ESK10" s="79"/>
      <c r="ESL10" s="3"/>
      <c r="ESO10" s="79"/>
      <c r="ESP10" s="3"/>
      <c r="ESS10" s="79"/>
      <c r="EST10" s="3"/>
      <c r="ESU10" s="78"/>
      <c r="ESV10" s="79"/>
      <c r="ESW10" s="3"/>
      <c r="ESZ10" s="79"/>
      <c r="ETA10" s="3"/>
      <c r="ETD10" s="79"/>
      <c r="ETE10" s="3"/>
      <c r="ETF10" s="78"/>
      <c r="ETG10" s="79"/>
      <c r="ETH10" s="3"/>
      <c r="ETK10" s="79"/>
      <c r="ETL10" s="3"/>
      <c r="ETO10" s="79"/>
      <c r="ETP10" s="3"/>
      <c r="ETQ10" s="78"/>
      <c r="ETR10" s="79"/>
      <c r="ETS10" s="3"/>
      <c r="ETV10" s="79"/>
      <c r="ETW10" s="3"/>
      <c r="ETZ10" s="79"/>
      <c r="EUA10" s="3"/>
      <c r="EUB10" s="78"/>
      <c r="EUC10" s="79"/>
      <c r="EUD10" s="3"/>
      <c r="EUG10" s="79"/>
      <c r="EUH10" s="3"/>
      <c r="EUK10" s="79"/>
      <c r="EUL10" s="3"/>
      <c r="EUM10" s="78"/>
      <c r="EUN10" s="79"/>
      <c r="EUO10" s="3"/>
      <c r="EUR10" s="79"/>
      <c r="EUS10" s="3"/>
      <c r="EUV10" s="79"/>
      <c r="EUW10" s="3"/>
      <c r="EUX10" s="78"/>
      <c r="EUY10" s="79"/>
      <c r="EUZ10" s="3"/>
      <c r="EVC10" s="79"/>
      <c r="EVD10" s="3"/>
      <c r="EVG10" s="79"/>
      <c r="EVH10" s="3"/>
      <c r="EVI10" s="78"/>
      <c r="EVJ10" s="79"/>
      <c r="EVK10" s="3"/>
      <c r="EVN10" s="79"/>
      <c r="EVO10" s="3"/>
      <c r="EVR10" s="79"/>
      <c r="EVS10" s="3"/>
      <c r="EVT10" s="78"/>
      <c r="EVU10" s="79"/>
      <c r="EVV10" s="3"/>
      <c r="EVY10" s="79"/>
      <c r="EVZ10" s="3"/>
      <c r="EWC10" s="79"/>
      <c r="EWD10" s="3"/>
      <c r="EWE10" s="78"/>
      <c r="EWF10" s="79"/>
      <c r="EWG10" s="3"/>
      <c r="EWJ10" s="79"/>
      <c r="EWK10" s="3"/>
      <c r="EWN10" s="79"/>
      <c r="EWO10" s="3"/>
      <c r="EWP10" s="78"/>
      <c r="EWQ10" s="79"/>
      <c r="EWR10" s="3"/>
      <c r="EWU10" s="79"/>
      <c r="EWV10" s="3"/>
      <c r="EWY10" s="79"/>
      <c r="EWZ10" s="3"/>
      <c r="EXA10" s="78"/>
      <c r="EXB10" s="79"/>
      <c r="EXC10" s="3"/>
      <c r="EXF10" s="79"/>
      <c r="EXG10" s="3"/>
      <c r="EXJ10" s="79"/>
      <c r="EXK10" s="3"/>
      <c r="EXL10" s="78"/>
      <c r="EXM10" s="79"/>
      <c r="EXN10" s="3"/>
      <c r="EXQ10" s="79"/>
      <c r="EXR10" s="3"/>
      <c r="EXU10" s="79"/>
      <c r="EXV10" s="3"/>
      <c r="EXW10" s="78"/>
      <c r="EXX10" s="79"/>
      <c r="EXY10" s="3"/>
      <c r="EYB10" s="79"/>
      <c r="EYC10" s="3"/>
      <c r="EYF10" s="79"/>
      <c r="EYG10" s="3"/>
      <c r="EYH10" s="78"/>
      <c r="EYI10" s="79"/>
      <c r="EYJ10" s="3"/>
      <c r="EYM10" s="79"/>
      <c r="EYN10" s="3"/>
      <c r="EYQ10" s="79"/>
      <c r="EYR10" s="3"/>
      <c r="EYS10" s="78"/>
      <c r="EYT10" s="79"/>
      <c r="EYU10" s="3"/>
      <c r="EYX10" s="79"/>
      <c r="EYY10" s="3"/>
      <c r="EZB10" s="79"/>
      <c r="EZC10" s="3"/>
      <c r="EZD10" s="78"/>
      <c r="EZE10" s="79"/>
      <c r="EZF10" s="3"/>
      <c r="EZI10" s="79"/>
      <c r="EZJ10" s="3"/>
      <c r="EZM10" s="79"/>
      <c r="EZN10" s="3"/>
      <c r="EZO10" s="78"/>
      <c r="EZP10" s="79"/>
      <c r="EZQ10" s="3"/>
      <c r="EZT10" s="79"/>
      <c r="EZU10" s="3"/>
      <c r="EZX10" s="79"/>
      <c r="EZY10" s="3"/>
      <c r="EZZ10" s="78"/>
      <c r="FAA10" s="79"/>
      <c r="FAB10" s="3"/>
      <c r="FAE10" s="79"/>
      <c r="FAF10" s="3"/>
      <c r="FAI10" s="79"/>
      <c r="FAJ10" s="3"/>
      <c r="FAK10" s="78"/>
      <c r="FAL10" s="79"/>
      <c r="FAM10" s="3"/>
      <c r="FAP10" s="79"/>
      <c r="FAQ10" s="3"/>
      <c r="FAT10" s="79"/>
      <c r="FAU10" s="3"/>
      <c r="FAV10" s="78"/>
      <c r="FAW10" s="79"/>
      <c r="FAX10" s="3"/>
      <c r="FBA10" s="79"/>
      <c r="FBB10" s="3"/>
      <c r="FBE10" s="79"/>
      <c r="FBF10" s="3"/>
      <c r="FBG10" s="78"/>
      <c r="FBH10" s="79"/>
      <c r="FBI10" s="3"/>
      <c r="FBL10" s="79"/>
      <c r="FBM10" s="3"/>
      <c r="FBP10" s="79"/>
      <c r="FBQ10" s="3"/>
      <c r="FBR10" s="78"/>
      <c r="FBS10" s="79"/>
      <c r="FBT10" s="3"/>
      <c r="FBW10" s="79"/>
      <c r="FBX10" s="3"/>
      <c r="FCA10" s="79"/>
      <c r="FCB10" s="3"/>
      <c r="FCC10" s="78"/>
      <c r="FCD10" s="79"/>
      <c r="FCE10" s="3"/>
      <c r="FCH10" s="79"/>
      <c r="FCI10" s="3"/>
      <c r="FCL10" s="79"/>
      <c r="FCM10" s="3"/>
      <c r="FCN10" s="78"/>
      <c r="FCO10" s="79"/>
      <c r="FCP10" s="3"/>
      <c r="FCS10" s="79"/>
      <c r="FCT10" s="3"/>
      <c r="FCW10" s="79"/>
      <c r="FCX10" s="3"/>
      <c r="FCY10" s="78"/>
      <c r="FCZ10" s="79"/>
      <c r="FDA10" s="3"/>
      <c r="FDD10" s="79"/>
      <c r="FDE10" s="3"/>
      <c r="FDH10" s="79"/>
      <c r="FDI10" s="3"/>
      <c r="FDJ10" s="78"/>
      <c r="FDK10" s="79"/>
      <c r="FDL10" s="3"/>
      <c r="FDO10" s="79"/>
      <c r="FDP10" s="3"/>
      <c r="FDS10" s="79"/>
      <c r="FDT10" s="3"/>
      <c r="FDU10" s="78"/>
      <c r="FDV10" s="79"/>
      <c r="FDW10" s="3"/>
      <c r="FDZ10" s="79"/>
      <c r="FEA10" s="3"/>
      <c r="FED10" s="79"/>
      <c r="FEE10" s="3"/>
      <c r="FEF10" s="78"/>
      <c r="FEG10" s="79"/>
      <c r="FEH10" s="3"/>
      <c r="FEK10" s="79"/>
      <c r="FEL10" s="3"/>
      <c r="FEO10" s="79"/>
      <c r="FEP10" s="3"/>
      <c r="FEQ10" s="78"/>
      <c r="FER10" s="79"/>
      <c r="FES10" s="3"/>
      <c r="FEV10" s="79"/>
      <c r="FEW10" s="3"/>
      <c r="FEZ10" s="79"/>
      <c r="FFA10" s="3"/>
      <c r="FFB10" s="78"/>
      <c r="FFC10" s="79"/>
      <c r="FFD10" s="3"/>
      <c r="FFG10" s="79"/>
      <c r="FFH10" s="3"/>
      <c r="FFK10" s="79"/>
      <c r="FFL10" s="3"/>
      <c r="FFM10" s="78"/>
      <c r="FFN10" s="79"/>
      <c r="FFO10" s="3"/>
      <c r="FFR10" s="79"/>
      <c r="FFS10" s="3"/>
      <c r="FFV10" s="79"/>
      <c r="FFW10" s="3"/>
      <c r="FFX10" s="78"/>
      <c r="FFY10" s="79"/>
      <c r="FFZ10" s="3"/>
      <c r="FGC10" s="79"/>
      <c r="FGD10" s="3"/>
      <c r="FGG10" s="79"/>
      <c r="FGH10" s="3"/>
      <c r="FGI10" s="78"/>
      <c r="FGJ10" s="79"/>
      <c r="FGK10" s="3"/>
      <c r="FGN10" s="79"/>
      <c r="FGO10" s="3"/>
      <c r="FGR10" s="79"/>
      <c r="FGS10" s="3"/>
      <c r="FGT10" s="78"/>
      <c r="FGU10" s="79"/>
      <c r="FGV10" s="3"/>
      <c r="FGY10" s="79"/>
      <c r="FGZ10" s="3"/>
      <c r="FHC10" s="79"/>
      <c r="FHD10" s="3"/>
      <c r="FHE10" s="78"/>
      <c r="FHF10" s="79"/>
      <c r="FHG10" s="3"/>
      <c r="FHJ10" s="79"/>
      <c r="FHK10" s="3"/>
      <c r="FHN10" s="79"/>
      <c r="FHO10" s="3"/>
      <c r="FHP10" s="78"/>
      <c r="FHQ10" s="79"/>
      <c r="FHR10" s="3"/>
      <c r="FHU10" s="79"/>
      <c r="FHV10" s="3"/>
      <c r="FHY10" s="79"/>
      <c r="FHZ10" s="3"/>
      <c r="FIA10" s="78"/>
      <c r="FIB10" s="79"/>
      <c r="FIC10" s="3"/>
      <c r="FIF10" s="79"/>
      <c r="FIG10" s="3"/>
      <c r="FIJ10" s="79"/>
      <c r="FIK10" s="3"/>
      <c r="FIL10" s="78"/>
      <c r="FIM10" s="79"/>
      <c r="FIN10" s="3"/>
      <c r="FIQ10" s="79"/>
      <c r="FIR10" s="3"/>
      <c r="FIU10" s="79"/>
      <c r="FIV10" s="3"/>
      <c r="FIW10" s="78"/>
      <c r="FIX10" s="79"/>
      <c r="FIY10" s="3"/>
      <c r="FJB10" s="79"/>
      <c r="FJC10" s="3"/>
      <c r="FJF10" s="79"/>
      <c r="FJG10" s="3"/>
      <c r="FJH10" s="78"/>
      <c r="FJI10" s="79"/>
      <c r="FJJ10" s="3"/>
      <c r="FJM10" s="79"/>
      <c r="FJN10" s="3"/>
      <c r="FJQ10" s="79"/>
      <c r="FJR10" s="3"/>
      <c r="FJS10" s="78"/>
      <c r="FJT10" s="79"/>
      <c r="FJU10" s="3"/>
      <c r="FJX10" s="79"/>
      <c r="FJY10" s="3"/>
      <c r="FKB10" s="79"/>
      <c r="FKC10" s="3"/>
      <c r="FKD10" s="78"/>
      <c r="FKE10" s="79"/>
      <c r="FKF10" s="3"/>
      <c r="FKI10" s="79"/>
      <c r="FKJ10" s="3"/>
      <c r="FKM10" s="79"/>
      <c r="FKN10" s="3"/>
      <c r="FKO10" s="78"/>
      <c r="FKP10" s="79"/>
      <c r="FKQ10" s="3"/>
      <c r="FKT10" s="79"/>
      <c r="FKU10" s="3"/>
      <c r="FKX10" s="79"/>
      <c r="FKY10" s="3"/>
      <c r="FKZ10" s="78"/>
      <c r="FLA10" s="79"/>
      <c r="FLB10" s="3"/>
      <c r="FLE10" s="79"/>
      <c r="FLF10" s="3"/>
      <c r="FLI10" s="79"/>
      <c r="FLJ10" s="3"/>
      <c r="FLK10" s="78"/>
      <c r="FLL10" s="79"/>
      <c r="FLM10" s="3"/>
      <c r="FLP10" s="79"/>
      <c r="FLQ10" s="3"/>
      <c r="FLT10" s="79"/>
      <c r="FLU10" s="3"/>
      <c r="FLV10" s="78"/>
      <c r="FLW10" s="79"/>
      <c r="FLX10" s="3"/>
      <c r="FMA10" s="79"/>
      <c r="FMB10" s="3"/>
      <c r="FME10" s="79"/>
      <c r="FMF10" s="3"/>
      <c r="FMG10" s="78"/>
      <c r="FMH10" s="79"/>
      <c r="FMI10" s="3"/>
      <c r="FML10" s="79"/>
      <c r="FMM10" s="3"/>
      <c r="FMP10" s="79"/>
      <c r="FMQ10" s="3"/>
      <c r="FMR10" s="78"/>
      <c r="FMS10" s="79"/>
      <c r="FMT10" s="3"/>
      <c r="FMW10" s="79"/>
      <c r="FMX10" s="3"/>
      <c r="FNA10" s="79"/>
      <c r="FNB10" s="3"/>
      <c r="FNC10" s="78"/>
      <c r="FND10" s="79"/>
      <c r="FNE10" s="3"/>
      <c r="FNH10" s="79"/>
      <c r="FNI10" s="3"/>
      <c r="FNL10" s="79"/>
      <c r="FNM10" s="3"/>
      <c r="FNN10" s="78"/>
      <c r="FNO10" s="79"/>
      <c r="FNP10" s="3"/>
      <c r="FNS10" s="79"/>
      <c r="FNT10" s="3"/>
      <c r="FNW10" s="79"/>
      <c r="FNX10" s="3"/>
      <c r="FNY10" s="78"/>
      <c r="FNZ10" s="79"/>
      <c r="FOA10" s="3"/>
      <c r="FOD10" s="79"/>
      <c r="FOE10" s="3"/>
      <c r="FOH10" s="79"/>
      <c r="FOI10" s="3"/>
      <c r="FOJ10" s="78"/>
      <c r="FOK10" s="79"/>
      <c r="FOL10" s="3"/>
      <c r="FOO10" s="79"/>
      <c r="FOP10" s="3"/>
      <c r="FOS10" s="79"/>
      <c r="FOT10" s="3"/>
      <c r="FOU10" s="78"/>
      <c r="FOV10" s="79"/>
      <c r="FOW10" s="3"/>
      <c r="FOZ10" s="79"/>
      <c r="FPA10" s="3"/>
      <c r="FPD10" s="79"/>
      <c r="FPE10" s="3"/>
      <c r="FPF10" s="78"/>
      <c r="FPG10" s="79"/>
      <c r="FPH10" s="3"/>
      <c r="FPK10" s="79"/>
      <c r="FPL10" s="3"/>
      <c r="FPO10" s="79"/>
      <c r="FPP10" s="3"/>
      <c r="FPQ10" s="78"/>
      <c r="FPR10" s="79"/>
      <c r="FPS10" s="3"/>
      <c r="FPV10" s="79"/>
      <c r="FPW10" s="3"/>
      <c r="FPZ10" s="79"/>
      <c r="FQA10" s="3"/>
      <c r="FQB10" s="78"/>
      <c r="FQC10" s="79"/>
      <c r="FQD10" s="3"/>
      <c r="FQG10" s="79"/>
      <c r="FQH10" s="3"/>
      <c r="FQK10" s="79"/>
      <c r="FQL10" s="3"/>
      <c r="FQM10" s="78"/>
      <c r="FQN10" s="79"/>
      <c r="FQO10" s="3"/>
      <c r="FQR10" s="79"/>
      <c r="FQS10" s="3"/>
      <c r="FQV10" s="79"/>
      <c r="FQW10" s="3"/>
      <c r="FQX10" s="78"/>
      <c r="FQY10" s="79"/>
      <c r="FQZ10" s="3"/>
      <c r="FRC10" s="79"/>
      <c r="FRD10" s="3"/>
      <c r="FRG10" s="79"/>
      <c r="FRH10" s="3"/>
      <c r="FRI10" s="78"/>
      <c r="FRJ10" s="79"/>
      <c r="FRK10" s="3"/>
      <c r="FRN10" s="79"/>
      <c r="FRO10" s="3"/>
      <c r="FRR10" s="79"/>
      <c r="FRS10" s="3"/>
      <c r="FRT10" s="78"/>
      <c r="FRU10" s="79"/>
      <c r="FRV10" s="3"/>
      <c r="FRY10" s="79"/>
      <c r="FRZ10" s="3"/>
      <c r="FSC10" s="79"/>
      <c r="FSD10" s="3"/>
      <c r="FSE10" s="78"/>
      <c r="FSF10" s="79"/>
      <c r="FSG10" s="3"/>
      <c r="FSJ10" s="79"/>
      <c r="FSK10" s="3"/>
      <c r="FSN10" s="79"/>
      <c r="FSO10" s="3"/>
      <c r="FSP10" s="78"/>
      <c r="FSQ10" s="79"/>
      <c r="FSR10" s="3"/>
      <c r="FSU10" s="79"/>
      <c r="FSV10" s="3"/>
      <c r="FSY10" s="79"/>
      <c r="FSZ10" s="3"/>
      <c r="FTA10" s="78"/>
      <c r="FTB10" s="79"/>
      <c r="FTC10" s="3"/>
      <c r="FTF10" s="79"/>
      <c r="FTG10" s="3"/>
      <c r="FTJ10" s="79"/>
      <c r="FTK10" s="3"/>
      <c r="FTL10" s="78"/>
      <c r="FTM10" s="79"/>
      <c r="FTN10" s="3"/>
      <c r="FTQ10" s="79"/>
      <c r="FTR10" s="3"/>
      <c r="FTU10" s="79"/>
      <c r="FTV10" s="3"/>
      <c r="FTW10" s="78"/>
      <c r="FTX10" s="79"/>
      <c r="FTY10" s="3"/>
      <c r="FUB10" s="79"/>
      <c r="FUC10" s="3"/>
      <c r="FUF10" s="79"/>
      <c r="FUG10" s="3"/>
      <c r="FUH10" s="78"/>
      <c r="FUI10" s="79"/>
      <c r="FUJ10" s="3"/>
      <c r="FUM10" s="79"/>
      <c r="FUN10" s="3"/>
      <c r="FUQ10" s="79"/>
      <c r="FUR10" s="3"/>
      <c r="FUS10" s="78"/>
      <c r="FUT10" s="79"/>
      <c r="FUU10" s="3"/>
      <c r="FUX10" s="79"/>
      <c r="FUY10" s="3"/>
      <c r="FVB10" s="79"/>
      <c r="FVC10" s="3"/>
      <c r="FVD10" s="78"/>
      <c r="FVE10" s="79"/>
      <c r="FVF10" s="3"/>
      <c r="FVI10" s="79"/>
      <c r="FVJ10" s="3"/>
      <c r="FVM10" s="79"/>
      <c r="FVN10" s="3"/>
      <c r="FVO10" s="78"/>
      <c r="FVP10" s="79"/>
      <c r="FVQ10" s="3"/>
      <c r="FVT10" s="79"/>
      <c r="FVU10" s="3"/>
      <c r="FVX10" s="79"/>
      <c r="FVY10" s="3"/>
      <c r="FVZ10" s="78"/>
      <c r="FWA10" s="79"/>
      <c r="FWB10" s="3"/>
      <c r="FWE10" s="79"/>
      <c r="FWF10" s="3"/>
      <c r="FWI10" s="79"/>
      <c r="FWJ10" s="3"/>
      <c r="FWK10" s="78"/>
      <c r="FWL10" s="79"/>
      <c r="FWM10" s="3"/>
      <c r="FWP10" s="79"/>
      <c r="FWQ10" s="3"/>
      <c r="FWT10" s="79"/>
      <c r="FWU10" s="3"/>
      <c r="FWV10" s="78"/>
      <c r="FWW10" s="79"/>
      <c r="FWX10" s="3"/>
      <c r="FXA10" s="79"/>
      <c r="FXB10" s="3"/>
      <c r="FXE10" s="79"/>
      <c r="FXF10" s="3"/>
      <c r="FXG10" s="78"/>
      <c r="FXH10" s="79"/>
      <c r="FXI10" s="3"/>
      <c r="FXL10" s="79"/>
      <c r="FXM10" s="3"/>
      <c r="FXP10" s="79"/>
      <c r="FXQ10" s="3"/>
      <c r="FXR10" s="78"/>
      <c r="FXS10" s="79"/>
      <c r="FXT10" s="3"/>
      <c r="FXW10" s="79"/>
      <c r="FXX10" s="3"/>
      <c r="FYA10" s="79"/>
      <c r="FYB10" s="3"/>
      <c r="FYC10" s="78"/>
      <c r="FYD10" s="79"/>
      <c r="FYE10" s="3"/>
      <c r="FYH10" s="79"/>
      <c r="FYI10" s="3"/>
      <c r="FYL10" s="79"/>
      <c r="FYM10" s="3"/>
      <c r="FYN10" s="78"/>
      <c r="FYO10" s="79"/>
      <c r="FYP10" s="3"/>
      <c r="FYS10" s="79"/>
      <c r="FYT10" s="3"/>
      <c r="FYW10" s="79"/>
      <c r="FYX10" s="3"/>
      <c r="FYY10" s="78"/>
      <c r="FYZ10" s="79"/>
      <c r="FZA10" s="3"/>
      <c r="FZD10" s="79"/>
      <c r="FZE10" s="3"/>
      <c r="FZH10" s="79"/>
      <c r="FZI10" s="3"/>
      <c r="FZJ10" s="78"/>
      <c r="FZK10" s="79"/>
      <c r="FZL10" s="3"/>
      <c r="FZO10" s="79"/>
      <c r="FZP10" s="3"/>
      <c r="FZS10" s="79"/>
      <c r="FZT10" s="3"/>
      <c r="FZU10" s="78"/>
      <c r="FZV10" s="79"/>
      <c r="FZW10" s="3"/>
      <c r="FZZ10" s="79"/>
      <c r="GAA10" s="3"/>
      <c r="GAD10" s="79"/>
      <c r="GAE10" s="3"/>
      <c r="GAF10" s="78"/>
      <c r="GAG10" s="79"/>
      <c r="GAH10" s="3"/>
      <c r="GAK10" s="79"/>
      <c r="GAL10" s="3"/>
      <c r="GAO10" s="79"/>
      <c r="GAP10" s="3"/>
      <c r="GAQ10" s="78"/>
      <c r="GAR10" s="79"/>
      <c r="GAS10" s="3"/>
      <c r="GAV10" s="79"/>
      <c r="GAW10" s="3"/>
      <c r="GAZ10" s="79"/>
      <c r="GBA10" s="3"/>
      <c r="GBB10" s="78"/>
      <c r="GBC10" s="79"/>
      <c r="GBD10" s="3"/>
      <c r="GBG10" s="79"/>
      <c r="GBH10" s="3"/>
      <c r="GBK10" s="79"/>
      <c r="GBL10" s="3"/>
      <c r="GBM10" s="78"/>
      <c r="GBN10" s="79"/>
      <c r="GBO10" s="3"/>
      <c r="GBR10" s="79"/>
      <c r="GBS10" s="3"/>
      <c r="GBV10" s="79"/>
      <c r="GBW10" s="3"/>
      <c r="GBX10" s="78"/>
      <c r="GBY10" s="79"/>
      <c r="GBZ10" s="3"/>
      <c r="GCC10" s="79"/>
      <c r="GCD10" s="3"/>
      <c r="GCG10" s="79"/>
      <c r="GCH10" s="3"/>
      <c r="GCI10" s="78"/>
      <c r="GCJ10" s="79"/>
      <c r="GCK10" s="3"/>
      <c r="GCN10" s="79"/>
      <c r="GCO10" s="3"/>
      <c r="GCR10" s="79"/>
      <c r="GCS10" s="3"/>
      <c r="GCT10" s="78"/>
      <c r="GCU10" s="79"/>
      <c r="GCV10" s="3"/>
      <c r="GCY10" s="79"/>
      <c r="GCZ10" s="3"/>
      <c r="GDC10" s="79"/>
      <c r="GDD10" s="3"/>
      <c r="GDE10" s="78"/>
      <c r="GDF10" s="79"/>
      <c r="GDG10" s="3"/>
      <c r="GDJ10" s="79"/>
      <c r="GDK10" s="3"/>
      <c r="GDN10" s="79"/>
      <c r="GDO10" s="3"/>
      <c r="GDP10" s="78"/>
      <c r="GDQ10" s="79"/>
      <c r="GDR10" s="3"/>
      <c r="GDU10" s="79"/>
      <c r="GDV10" s="3"/>
      <c r="GDY10" s="79"/>
      <c r="GDZ10" s="3"/>
      <c r="GEA10" s="78"/>
      <c r="GEB10" s="79"/>
      <c r="GEC10" s="3"/>
      <c r="GEF10" s="79"/>
      <c r="GEG10" s="3"/>
      <c r="GEJ10" s="79"/>
      <c r="GEK10" s="3"/>
      <c r="GEL10" s="78"/>
      <c r="GEM10" s="79"/>
      <c r="GEN10" s="3"/>
      <c r="GEQ10" s="79"/>
      <c r="GER10" s="3"/>
      <c r="GEU10" s="79"/>
      <c r="GEV10" s="3"/>
      <c r="GEW10" s="78"/>
      <c r="GEX10" s="79"/>
      <c r="GEY10" s="3"/>
      <c r="GFB10" s="79"/>
      <c r="GFC10" s="3"/>
      <c r="GFF10" s="79"/>
      <c r="GFG10" s="3"/>
      <c r="GFH10" s="78"/>
      <c r="GFI10" s="79"/>
      <c r="GFJ10" s="3"/>
      <c r="GFM10" s="79"/>
      <c r="GFN10" s="3"/>
      <c r="GFQ10" s="79"/>
      <c r="GFR10" s="3"/>
      <c r="GFS10" s="78"/>
      <c r="GFT10" s="79"/>
      <c r="GFU10" s="3"/>
      <c r="GFX10" s="79"/>
      <c r="GFY10" s="3"/>
      <c r="GGB10" s="79"/>
      <c r="GGC10" s="3"/>
      <c r="GGD10" s="78"/>
      <c r="GGE10" s="79"/>
      <c r="GGF10" s="3"/>
      <c r="GGI10" s="79"/>
      <c r="GGJ10" s="3"/>
      <c r="GGM10" s="79"/>
      <c r="GGN10" s="3"/>
      <c r="GGO10" s="78"/>
      <c r="GGP10" s="79"/>
      <c r="GGQ10" s="3"/>
      <c r="GGT10" s="79"/>
      <c r="GGU10" s="3"/>
      <c r="GGX10" s="79"/>
      <c r="GGY10" s="3"/>
      <c r="GGZ10" s="78"/>
      <c r="GHA10" s="79"/>
      <c r="GHB10" s="3"/>
      <c r="GHE10" s="79"/>
      <c r="GHF10" s="3"/>
      <c r="GHI10" s="79"/>
      <c r="GHJ10" s="3"/>
      <c r="GHK10" s="78"/>
      <c r="GHL10" s="79"/>
      <c r="GHM10" s="3"/>
      <c r="GHP10" s="79"/>
      <c r="GHQ10" s="3"/>
      <c r="GHT10" s="79"/>
      <c r="GHU10" s="3"/>
      <c r="GHV10" s="78"/>
      <c r="GHW10" s="79"/>
      <c r="GHX10" s="3"/>
      <c r="GIA10" s="79"/>
      <c r="GIB10" s="3"/>
      <c r="GIE10" s="79"/>
      <c r="GIF10" s="3"/>
      <c r="GIG10" s="78"/>
      <c r="GIH10" s="79"/>
      <c r="GII10" s="3"/>
      <c r="GIL10" s="79"/>
      <c r="GIM10" s="3"/>
      <c r="GIP10" s="79"/>
      <c r="GIQ10" s="3"/>
      <c r="GIR10" s="78"/>
      <c r="GIS10" s="79"/>
      <c r="GIT10" s="3"/>
      <c r="GIW10" s="79"/>
      <c r="GIX10" s="3"/>
      <c r="GJA10" s="79"/>
      <c r="GJB10" s="3"/>
      <c r="GJC10" s="78"/>
      <c r="GJD10" s="79"/>
      <c r="GJE10" s="3"/>
      <c r="GJH10" s="79"/>
      <c r="GJI10" s="3"/>
      <c r="GJL10" s="79"/>
      <c r="GJM10" s="3"/>
      <c r="GJN10" s="78"/>
      <c r="GJO10" s="79"/>
      <c r="GJP10" s="3"/>
      <c r="GJS10" s="79"/>
      <c r="GJT10" s="3"/>
      <c r="GJW10" s="79"/>
      <c r="GJX10" s="3"/>
      <c r="GJY10" s="78"/>
      <c r="GJZ10" s="79"/>
      <c r="GKA10" s="3"/>
      <c r="GKD10" s="79"/>
      <c r="GKE10" s="3"/>
      <c r="GKH10" s="79"/>
      <c r="GKI10" s="3"/>
      <c r="GKJ10" s="78"/>
      <c r="GKK10" s="79"/>
      <c r="GKL10" s="3"/>
      <c r="GKO10" s="79"/>
      <c r="GKP10" s="3"/>
      <c r="GKS10" s="79"/>
      <c r="GKT10" s="3"/>
      <c r="GKU10" s="78"/>
      <c r="GKV10" s="79"/>
      <c r="GKW10" s="3"/>
      <c r="GKZ10" s="79"/>
      <c r="GLA10" s="3"/>
      <c r="GLD10" s="79"/>
      <c r="GLE10" s="3"/>
      <c r="GLF10" s="78"/>
      <c r="GLG10" s="79"/>
      <c r="GLH10" s="3"/>
      <c r="GLK10" s="79"/>
      <c r="GLL10" s="3"/>
      <c r="GLO10" s="79"/>
      <c r="GLP10" s="3"/>
      <c r="GLQ10" s="78"/>
      <c r="GLR10" s="79"/>
      <c r="GLS10" s="3"/>
      <c r="GLV10" s="79"/>
      <c r="GLW10" s="3"/>
      <c r="GLZ10" s="79"/>
      <c r="GMA10" s="3"/>
      <c r="GMB10" s="78"/>
      <c r="GMC10" s="79"/>
      <c r="GMD10" s="3"/>
      <c r="GMG10" s="79"/>
      <c r="GMH10" s="3"/>
      <c r="GMK10" s="79"/>
      <c r="GML10" s="3"/>
      <c r="GMM10" s="78"/>
      <c r="GMN10" s="79"/>
      <c r="GMO10" s="3"/>
      <c r="GMR10" s="79"/>
      <c r="GMS10" s="3"/>
      <c r="GMV10" s="79"/>
      <c r="GMW10" s="3"/>
      <c r="GMX10" s="78"/>
      <c r="GMY10" s="79"/>
      <c r="GMZ10" s="3"/>
      <c r="GNC10" s="79"/>
      <c r="GND10" s="3"/>
      <c r="GNG10" s="79"/>
      <c r="GNH10" s="3"/>
      <c r="GNI10" s="78"/>
      <c r="GNJ10" s="79"/>
      <c r="GNK10" s="3"/>
      <c r="GNN10" s="79"/>
      <c r="GNO10" s="3"/>
      <c r="GNR10" s="79"/>
      <c r="GNS10" s="3"/>
      <c r="GNT10" s="78"/>
      <c r="GNU10" s="79"/>
      <c r="GNV10" s="3"/>
      <c r="GNY10" s="79"/>
      <c r="GNZ10" s="3"/>
      <c r="GOC10" s="79"/>
      <c r="GOD10" s="3"/>
      <c r="GOE10" s="78"/>
      <c r="GOF10" s="79"/>
      <c r="GOG10" s="3"/>
      <c r="GOJ10" s="79"/>
      <c r="GOK10" s="3"/>
      <c r="GON10" s="79"/>
      <c r="GOO10" s="3"/>
      <c r="GOP10" s="78"/>
      <c r="GOQ10" s="79"/>
      <c r="GOR10" s="3"/>
      <c r="GOU10" s="79"/>
      <c r="GOV10" s="3"/>
      <c r="GOY10" s="79"/>
      <c r="GOZ10" s="3"/>
      <c r="GPA10" s="78"/>
      <c r="GPB10" s="79"/>
      <c r="GPC10" s="3"/>
      <c r="GPF10" s="79"/>
      <c r="GPG10" s="3"/>
      <c r="GPJ10" s="79"/>
      <c r="GPK10" s="3"/>
      <c r="GPL10" s="78"/>
      <c r="GPM10" s="79"/>
      <c r="GPN10" s="3"/>
      <c r="GPQ10" s="79"/>
      <c r="GPR10" s="3"/>
      <c r="GPU10" s="79"/>
      <c r="GPV10" s="3"/>
      <c r="GPW10" s="78"/>
      <c r="GPX10" s="79"/>
      <c r="GPY10" s="3"/>
      <c r="GQB10" s="79"/>
      <c r="GQC10" s="3"/>
      <c r="GQF10" s="79"/>
      <c r="GQG10" s="3"/>
      <c r="GQH10" s="78"/>
      <c r="GQI10" s="79"/>
      <c r="GQJ10" s="3"/>
      <c r="GQM10" s="79"/>
      <c r="GQN10" s="3"/>
      <c r="GQQ10" s="79"/>
      <c r="GQR10" s="3"/>
      <c r="GQS10" s="78"/>
      <c r="GQT10" s="79"/>
      <c r="GQU10" s="3"/>
      <c r="GQX10" s="79"/>
      <c r="GQY10" s="3"/>
      <c r="GRB10" s="79"/>
      <c r="GRC10" s="3"/>
      <c r="GRD10" s="78"/>
      <c r="GRE10" s="79"/>
      <c r="GRF10" s="3"/>
      <c r="GRI10" s="79"/>
      <c r="GRJ10" s="3"/>
      <c r="GRM10" s="79"/>
      <c r="GRN10" s="3"/>
      <c r="GRO10" s="78"/>
      <c r="GRP10" s="79"/>
      <c r="GRQ10" s="3"/>
      <c r="GRT10" s="79"/>
      <c r="GRU10" s="3"/>
      <c r="GRX10" s="79"/>
      <c r="GRY10" s="3"/>
      <c r="GRZ10" s="78"/>
      <c r="GSA10" s="79"/>
      <c r="GSB10" s="3"/>
      <c r="GSE10" s="79"/>
      <c r="GSF10" s="3"/>
      <c r="GSI10" s="79"/>
      <c r="GSJ10" s="3"/>
      <c r="GSK10" s="78"/>
      <c r="GSL10" s="79"/>
      <c r="GSM10" s="3"/>
      <c r="GSP10" s="79"/>
      <c r="GSQ10" s="3"/>
      <c r="GST10" s="79"/>
      <c r="GSU10" s="3"/>
      <c r="GSV10" s="78"/>
      <c r="GSW10" s="79"/>
      <c r="GSX10" s="3"/>
      <c r="GTA10" s="79"/>
      <c r="GTB10" s="3"/>
      <c r="GTE10" s="79"/>
      <c r="GTF10" s="3"/>
      <c r="GTG10" s="78"/>
      <c r="GTH10" s="79"/>
      <c r="GTI10" s="3"/>
      <c r="GTL10" s="79"/>
      <c r="GTM10" s="3"/>
      <c r="GTP10" s="79"/>
      <c r="GTQ10" s="3"/>
      <c r="GTR10" s="78"/>
      <c r="GTS10" s="79"/>
      <c r="GTT10" s="3"/>
      <c r="GTW10" s="79"/>
      <c r="GTX10" s="3"/>
      <c r="GUA10" s="79"/>
      <c r="GUB10" s="3"/>
      <c r="GUC10" s="78"/>
      <c r="GUD10" s="79"/>
      <c r="GUE10" s="3"/>
      <c r="GUH10" s="79"/>
      <c r="GUI10" s="3"/>
      <c r="GUL10" s="79"/>
      <c r="GUM10" s="3"/>
      <c r="GUN10" s="78"/>
      <c r="GUO10" s="79"/>
      <c r="GUP10" s="3"/>
      <c r="GUS10" s="79"/>
      <c r="GUT10" s="3"/>
      <c r="GUW10" s="79"/>
      <c r="GUX10" s="3"/>
      <c r="GUY10" s="78"/>
      <c r="GUZ10" s="79"/>
      <c r="GVA10" s="3"/>
      <c r="GVD10" s="79"/>
      <c r="GVE10" s="3"/>
      <c r="GVH10" s="79"/>
      <c r="GVI10" s="3"/>
      <c r="GVJ10" s="78"/>
      <c r="GVK10" s="79"/>
      <c r="GVL10" s="3"/>
      <c r="GVO10" s="79"/>
      <c r="GVP10" s="3"/>
      <c r="GVS10" s="79"/>
      <c r="GVT10" s="3"/>
      <c r="GVU10" s="78"/>
      <c r="GVV10" s="79"/>
      <c r="GVW10" s="3"/>
      <c r="GVZ10" s="79"/>
      <c r="GWA10" s="3"/>
      <c r="GWD10" s="79"/>
      <c r="GWE10" s="3"/>
      <c r="GWF10" s="78"/>
      <c r="GWG10" s="79"/>
      <c r="GWH10" s="3"/>
      <c r="GWK10" s="79"/>
      <c r="GWL10" s="3"/>
      <c r="GWO10" s="79"/>
      <c r="GWP10" s="3"/>
      <c r="GWQ10" s="78"/>
      <c r="GWR10" s="79"/>
      <c r="GWS10" s="3"/>
      <c r="GWV10" s="79"/>
      <c r="GWW10" s="3"/>
      <c r="GWZ10" s="79"/>
      <c r="GXA10" s="3"/>
      <c r="GXB10" s="78"/>
      <c r="GXC10" s="79"/>
      <c r="GXD10" s="3"/>
      <c r="GXG10" s="79"/>
      <c r="GXH10" s="3"/>
      <c r="GXK10" s="79"/>
      <c r="GXL10" s="3"/>
      <c r="GXM10" s="78"/>
      <c r="GXN10" s="79"/>
      <c r="GXO10" s="3"/>
      <c r="GXR10" s="79"/>
      <c r="GXS10" s="3"/>
      <c r="GXV10" s="79"/>
      <c r="GXW10" s="3"/>
      <c r="GXX10" s="78"/>
      <c r="GXY10" s="79"/>
      <c r="GXZ10" s="3"/>
      <c r="GYC10" s="79"/>
      <c r="GYD10" s="3"/>
      <c r="GYG10" s="79"/>
      <c r="GYH10" s="3"/>
      <c r="GYI10" s="78"/>
      <c r="GYJ10" s="79"/>
      <c r="GYK10" s="3"/>
      <c r="GYN10" s="79"/>
      <c r="GYO10" s="3"/>
      <c r="GYR10" s="79"/>
      <c r="GYS10" s="3"/>
      <c r="GYT10" s="78"/>
      <c r="GYU10" s="79"/>
      <c r="GYV10" s="3"/>
      <c r="GYY10" s="79"/>
      <c r="GYZ10" s="3"/>
      <c r="GZC10" s="79"/>
      <c r="GZD10" s="3"/>
      <c r="GZE10" s="78"/>
      <c r="GZF10" s="79"/>
      <c r="GZG10" s="3"/>
      <c r="GZJ10" s="79"/>
      <c r="GZK10" s="3"/>
      <c r="GZN10" s="79"/>
      <c r="GZO10" s="3"/>
      <c r="GZP10" s="78"/>
      <c r="GZQ10" s="79"/>
      <c r="GZR10" s="3"/>
      <c r="GZU10" s="79"/>
      <c r="GZV10" s="3"/>
      <c r="GZY10" s="79"/>
      <c r="GZZ10" s="3"/>
      <c r="HAA10" s="78"/>
      <c r="HAB10" s="79"/>
      <c r="HAC10" s="3"/>
      <c r="HAF10" s="79"/>
      <c r="HAG10" s="3"/>
      <c r="HAJ10" s="79"/>
      <c r="HAK10" s="3"/>
      <c r="HAL10" s="78"/>
      <c r="HAM10" s="79"/>
      <c r="HAN10" s="3"/>
      <c r="HAQ10" s="79"/>
      <c r="HAR10" s="3"/>
      <c r="HAU10" s="79"/>
      <c r="HAV10" s="3"/>
      <c r="HAW10" s="78"/>
      <c r="HAX10" s="79"/>
      <c r="HAY10" s="3"/>
      <c r="HBB10" s="79"/>
      <c r="HBC10" s="3"/>
      <c r="HBF10" s="79"/>
      <c r="HBG10" s="3"/>
      <c r="HBH10" s="78"/>
      <c r="HBI10" s="79"/>
      <c r="HBJ10" s="3"/>
      <c r="HBM10" s="79"/>
      <c r="HBN10" s="3"/>
      <c r="HBQ10" s="79"/>
      <c r="HBR10" s="3"/>
      <c r="HBS10" s="78"/>
      <c r="HBT10" s="79"/>
      <c r="HBU10" s="3"/>
      <c r="HBX10" s="79"/>
      <c r="HBY10" s="3"/>
      <c r="HCB10" s="79"/>
      <c r="HCC10" s="3"/>
      <c r="HCD10" s="78"/>
      <c r="HCE10" s="79"/>
      <c r="HCF10" s="3"/>
      <c r="HCI10" s="79"/>
      <c r="HCJ10" s="3"/>
      <c r="HCM10" s="79"/>
      <c r="HCN10" s="3"/>
      <c r="HCO10" s="78"/>
      <c r="HCP10" s="79"/>
      <c r="HCQ10" s="3"/>
      <c r="HCT10" s="79"/>
      <c r="HCU10" s="3"/>
      <c r="HCX10" s="79"/>
      <c r="HCY10" s="3"/>
      <c r="HCZ10" s="78"/>
      <c r="HDA10" s="79"/>
      <c r="HDB10" s="3"/>
      <c r="HDE10" s="79"/>
      <c r="HDF10" s="3"/>
      <c r="HDI10" s="79"/>
      <c r="HDJ10" s="3"/>
      <c r="HDK10" s="78"/>
      <c r="HDL10" s="79"/>
      <c r="HDM10" s="3"/>
      <c r="HDP10" s="79"/>
      <c r="HDQ10" s="3"/>
      <c r="HDT10" s="79"/>
      <c r="HDU10" s="3"/>
      <c r="HDV10" s="78"/>
      <c r="HDW10" s="79"/>
      <c r="HDX10" s="3"/>
      <c r="HEA10" s="79"/>
      <c r="HEB10" s="3"/>
      <c r="HEE10" s="79"/>
      <c r="HEF10" s="3"/>
      <c r="HEG10" s="78"/>
      <c r="HEH10" s="79"/>
      <c r="HEI10" s="3"/>
      <c r="HEL10" s="79"/>
      <c r="HEM10" s="3"/>
      <c r="HEP10" s="79"/>
      <c r="HEQ10" s="3"/>
      <c r="HER10" s="78"/>
      <c r="HES10" s="79"/>
      <c r="HET10" s="3"/>
      <c r="HEW10" s="79"/>
      <c r="HEX10" s="3"/>
      <c r="HFA10" s="79"/>
      <c r="HFB10" s="3"/>
      <c r="HFC10" s="78"/>
      <c r="HFD10" s="79"/>
      <c r="HFE10" s="3"/>
      <c r="HFH10" s="79"/>
      <c r="HFI10" s="3"/>
      <c r="HFL10" s="79"/>
      <c r="HFM10" s="3"/>
      <c r="HFN10" s="78"/>
      <c r="HFO10" s="79"/>
      <c r="HFP10" s="3"/>
      <c r="HFS10" s="79"/>
      <c r="HFT10" s="3"/>
      <c r="HFW10" s="79"/>
      <c r="HFX10" s="3"/>
      <c r="HFY10" s="78"/>
      <c r="HFZ10" s="79"/>
      <c r="HGA10" s="3"/>
      <c r="HGD10" s="79"/>
      <c r="HGE10" s="3"/>
      <c r="HGH10" s="79"/>
      <c r="HGI10" s="3"/>
      <c r="HGJ10" s="78"/>
      <c r="HGK10" s="79"/>
      <c r="HGL10" s="3"/>
      <c r="HGO10" s="79"/>
      <c r="HGP10" s="3"/>
      <c r="HGS10" s="79"/>
      <c r="HGT10" s="3"/>
      <c r="HGU10" s="78"/>
      <c r="HGV10" s="79"/>
      <c r="HGW10" s="3"/>
      <c r="HGZ10" s="79"/>
      <c r="HHA10" s="3"/>
      <c r="HHD10" s="79"/>
      <c r="HHE10" s="3"/>
      <c r="HHF10" s="78"/>
      <c r="HHG10" s="79"/>
      <c r="HHH10" s="3"/>
      <c r="HHK10" s="79"/>
      <c r="HHL10" s="3"/>
      <c r="HHO10" s="79"/>
      <c r="HHP10" s="3"/>
      <c r="HHQ10" s="78"/>
      <c r="HHR10" s="79"/>
      <c r="HHS10" s="3"/>
      <c r="HHV10" s="79"/>
      <c r="HHW10" s="3"/>
      <c r="HHZ10" s="79"/>
      <c r="HIA10" s="3"/>
      <c r="HIB10" s="78"/>
      <c r="HIC10" s="79"/>
      <c r="HID10" s="3"/>
      <c r="HIG10" s="79"/>
      <c r="HIH10" s="3"/>
      <c r="HIK10" s="79"/>
      <c r="HIL10" s="3"/>
      <c r="HIM10" s="78"/>
      <c r="HIN10" s="79"/>
      <c r="HIO10" s="3"/>
      <c r="HIR10" s="79"/>
      <c r="HIS10" s="3"/>
      <c r="HIV10" s="79"/>
      <c r="HIW10" s="3"/>
      <c r="HIX10" s="78"/>
      <c r="HIY10" s="79"/>
      <c r="HIZ10" s="3"/>
      <c r="HJC10" s="79"/>
      <c r="HJD10" s="3"/>
      <c r="HJG10" s="79"/>
      <c r="HJH10" s="3"/>
      <c r="HJI10" s="78"/>
      <c r="HJJ10" s="79"/>
      <c r="HJK10" s="3"/>
      <c r="HJN10" s="79"/>
      <c r="HJO10" s="3"/>
      <c r="HJR10" s="79"/>
      <c r="HJS10" s="3"/>
      <c r="HJT10" s="78"/>
      <c r="HJU10" s="79"/>
      <c r="HJV10" s="3"/>
      <c r="HJY10" s="79"/>
      <c r="HJZ10" s="3"/>
      <c r="HKC10" s="79"/>
      <c r="HKD10" s="3"/>
      <c r="HKE10" s="78"/>
      <c r="HKF10" s="79"/>
      <c r="HKG10" s="3"/>
      <c r="HKJ10" s="79"/>
      <c r="HKK10" s="3"/>
      <c r="HKN10" s="79"/>
      <c r="HKO10" s="3"/>
      <c r="HKP10" s="78"/>
      <c r="HKQ10" s="79"/>
      <c r="HKR10" s="3"/>
      <c r="HKU10" s="79"/>
      <c r="HKV10" s="3"/>
      <c r="HKY10" s="79"/>
      <c r="HKZ10" s="3"/>
      <c r="HLA10" s="78"/>
      <c r="HLB10" s="79"/>
      <c r="HLC10" s="3"/>
      <c r="HLF10" s="79"/>
      <c r="HLG10" s="3"/>
      <c r="HLJ10" s="79"/>
      <c r="HLK10" s="3"/>
      <c r="HLL10" s="78"/>
      <c r="HLM10" s="79"/>
      <c r="HLN10" s="3"/>
      <c r="HLQ10" s="79"/>
      <c r="HLR10" s="3"/>
      <c r="HLU10" s="79"/>
      <c r="HLV10" s="3"/>
      <c r="HLW10" s="78"/>
      <c r="HLX10" s="79"/>
      <c r="HLY10" s="3"/>
      <c r="HMB10" s="79"/>
      <c r="HMC10" s="3"/>
      <c r="HMF10" s="79"/>
      <c r="HMG10" s="3"/>
      <c r="HMH10" s="78"/>
      <c r="HMI10" s="79"/>
      <c r="HMJ10" s="3"/>
      <c r="HMM10" s="79"/>
      <c r="HMN10" s="3"/>
      <c r="HMQ10" s="79"/>
      <c r="HMR10" s="3"/>
      <c r="HMS10" s="78"/>
      <c r="HMT10" s="79"/>
      <c r="HMU10" s="3"/>
      <c r="HMX10" s="79"/>
      <c r="HMY10" s="3"/>
      <c r="HNB10" s="79"/>
      <c r="HNC10" s="3"/>
      <c r="HND10" s="78"/>
      <c r="HNE10" s="79"/>
      <c r="HNF10" s="3"/>
      <c r="HNI10" s="79"/>
      <c r="HNJ10" s="3"/>
      <c r="HNM10" s="79"/>
      <c r="HNN10" s="3"/>
      <c r="HNO10" s="78"/>
      <c r="HNP10" s="79"/>
      <c r="HNQ10" s="3"/>
      <c r="HNT10" s="79"/>
      <c r="HNU10" s="3"/>
      <c r="HNX10" s="79"/>
      <c r="HNY10" s="3"/>
      <c r="HNZ10" s="78"/>
      <c r="HOA10" s="79"/>
      <c r="HOB10" s="3"/>
      <c r="HOE10" s="79"/>
      <c r="HOF10" s="3"/>
      <c r="HOI10" s="79"/>
      <c r="HOJ10" s="3"/>
      <c r="HOK10" s="78"/>
      <c r="HOL10" s="79"/>
      <c r="HOM10" s="3"/>
      <c r="HOP10" s="79"/>
      <c r="HOQ10" s="3"/>
      <c r="HOT10" s="79"/>
      <c r="HOU10" s="3"/>
      <c r="HOV10" s="78"/>
      <c r="HOW10" s="79"/>
      <c r="HOX10" s="3"/>
      <c r="HPA10" s="79"/>
      <c r="HPB10" s="3"/>
      <c r="HPE10" s="79"/>
      <c r="HPF10" s="3"/>
      <c r="HPG10" s="78"/>
      <c r="HPH10" s="79"/>
      <c r="HPI10" s="3"/>
      <c r="HPL10" s="79"/>
      <c r="HPM10" s="3"/>
      <c r="HPP10" s="79"/>
      <c r="HPQ10" s="3"/>
      <c r="HPR10" s="78"/>
      <c r="HPS10" s="79"/>
      <c r="HPT10" s="3"/>
      <c r="HPW10" s="79"/>
      <c r="HPX10" s="3"/>
      <c r="HQA10" s="79"/>
      <c r="HQB10" s="3"/>
      <c r="HQC10" s="78"/>
      <c r="HQD10" s="79"/>
      <c r="HQE10" s="3"/>
      <c r="HQH10" s="79"/>
      <c r="HQI10" s="3"/>
      <c r="HQL10" s="79"/>
      <c r="HQM10" s="3"/>
      <c r="HQN10" s="78"/>
      <c r="HQO10" s="79"/>
      <c r="HQP10" s="3"/>
      <c r="HQS10" s="79"/>
      <c r="HQT10" s="3"/>
      <c r="HQW10" s="79"/>
      <c r="HQX10" s="3"/>
      <c r="HQY10" s="78"/>
      <c r="HQZ10" s="79"/>
      <c r="HRA10" s="3"/>
      <c r="HRD10" s="79"/>
      <c r="HRE10" s="3"/>
      <c r="HRH10" s="79"/>
      <c r="HRI10" s="3"/>
      <c r="HRJ10" s="78"/>
      <c r="HRK10" s="79"/>
      <c r="HRL10" s="3"/>
      <c r="HRO10" s="79"/>
      <c r="HRP10" s="3"/>
      <c r="HRS10" s="79"/>
      <c r="HRT10" s="3"/>
      <c r="HRU10" s="78"/>
      <c r="HRV10" s="79"/>
      <c r="HRW10" s="3"/>
      <c r="HRZ10" s="79"/>
      <c r="HSA10" s="3"/>
      <c r="HSD10" s="79"/>
      <c r="HSE10" s="3"/>
      <c r="HSF10" s="78"/>
      <c r="HSG10" s="79"/>
      <c r="HSH10" s="3"/>
      <c r="HSK10" s="79"/>
      <c r="HSL10" s="3"/>
      <c r="HSO10" s="79"/>
      <c r="HSP10" s="3"/>
      <c r="HSQ10" s="78"/>
      <c r="HSR10" s="79"/>
      <c r="HSS10" s="3"/>
      <c r="HSV10" s="79"/>
      <c r="HSW10" s="3"/>
      <c r="HSZ10" s="79"/>
      <c r="HTA10" s="3"/>
      <c r="HTB10" s="78"/>
      <c r="HTC10" s="79"/>
      <c r="HTD10" s="3"/>
      <c r="HTG10" s="79"/>
      <c r="HTH10" s="3"/>
      <c r="HTK10" s="79"/>
      <c r="HTL10" s="3"/>
      <c r="HTM10" s="78"/>
      <c r="HTN10" s="79"/>
      <c r="HTO10" s="3"/>
      <c r="HTR10" s="79"/>
      <c r="HTS10" s="3"/>
      <c r="HTV10" s="79"/>
      <c r="HTW10" s="3"/>
      <c r="HTX10" s="78"/>
      <c r="HTY10" s="79"/>
      <c r="HTZ10" s="3"/>
      <c r="HUC10" s="79"/>
      <c r="HUD10" s="3"/>
      <c r="HUG10" s="79"/>
      <c r="HUH10" s="3"/>
      <c r="HUI10" s="78"/>
      <c r="HUJ10" s="79"/>
      <c r="HUK10" s="3"/>
      <c r="HUN10" s="79"/>
      <c r="HUO10" s="3"/>
      <c r="HUR10" s="79"/>
      <c r="HUS10" s="3"/>
      <c r="HUT10" s="78"/>
      <c r="HUU10" s="79"/>
      <c r="HUV10" s="3"/>
      <c r="HUY10" s="79"/>
      <c r="HUZ10" s="3"/>
      <c r="HVC10" s="79"/>
      <c r="HVD10" s="3"/>
      <c r="HVE10" s="78"/>
      <c r="HVF10" s="79"/>
      <c r="HVG10" s="3"/>
      <c r="HVJ10" s="79"/>
      <c r="HVK10" s="3"/>
      <c r="HVN10" s="79"/>
      <c r="HVO10" s="3"/>
      <c r="HVP10" s="78"/>
      <c r="HVQ10" s="79"/>
      <c r="HVR10" s="3"/>
      <c r="HVU10" s="79"/>
      <c r="HVV10" s="3"/>
      <c r="HVY10" s="79"/>
      <c r="HVZ10" s="3"/>
      <c r="HWA10" s="78"/>
      <c r="HWB10" s="79"/>
      <c r="HWC10" s="3"/>
      <c r="HWF10" s="79"/>
      <c r="HWG10" s="3"/>
      <c r="HWJ10" s="79"/>
      <c r="HWK10" s="3"/>
      <c r="HWL10" s="78"/>
      <c r="HWM10" s="79"/>
      <c r="HWN10" s="3"/>
      <c r="HWQ10" s="79"/>
      <c r="HWR10" s="3"/>
      <c r="HWU10" s="79"/>
      <c r="HWV10" s="3"/>
      <c r="HWW10" s="78"/>
      <c r="HWX10" s="79"/>
      <c r="HWY10" s="3"/>
      <c r="HXB10" s="79"/>
      <c r="HXC10" s="3"/>
      <c r="HXF10" s="79"/>
      <c r="HXG10" s="3"/>
      <c r="HXH10" s="78"/>
      <c r="HXI10" s="79"/>
      <c r="HXJ10" s="3"/>
      <c r="HXM10" s="79"/>
      <c r="HXN10" s="3"/>
      <c r="HXQ10" s="79"/>
      <c r="HXR10" s="3"/>
      <c r="HXS10" s="78"/>
      <c r="HXT10" s="79"/>
      <c r="HXU10" s="3"/>
      <c r="HXX10" s="79"/>
      <c r="HXY10" s="3"/>
      <c r="HYB10" s="79"/>
      <c r="HYC10" s="3"/>
      <c r="HYD10" s="78"/>
      <c r="HYE10" s="79"/>
      <c r="HYF10" s="3"/>
      <c r="HYI10" s="79"/>
      <c r="HYJ10" s="3"/>
      <c r="HYM10" s="79"/>
      <c r="HYN10" s="3"/>
      <c r="HYO10" s="78"/>
      <c r="HYP10" s="79"/>
      <c r="HYQ10" s="3"/>
      <c r="HYT10" s="79"/>
      <c r="HYU10" s="3"/>
      <c r="HYX10" s="79"/>
      <c r="HYY10" s="3"/>
      <c r="HYZ10" s="78"/>
      <c r="HZA10" s="79"/>
      <c r="HZB10" s="3"/>
      <c r="HZE10" s="79"/>
      <c r="HZF10" s="3"/>
      <c r="HZI10" s="79"/>
      <c r="HZJ10" s="3"/>
      <c r="HZK10" s="78"/>
      <c r="HZL10" s="79"/>
      <c r="HZM10" s="3"/>
      <c r="HZP10" s="79"/>
      <c r="HZQ10" s="3"/>
      <c r="HZT10" s="79"/>
      <c r="HZU10" s="3"/>
      <c r="HZV10" s="78"/>
      <c r="HZW10" s="79"/>
      <c r="HZX10" s="3"/>
      <c r="IAA10" s="79"/>
      <c r="IAB10" s="3"/>
      <c r="IAE10" s="79"/>
      <c r="IAF10" s="3"/>
      <c r="IAG10" s="78"/>
      <c r="IAH10" s="79"/>
      <c r="IAI10" s="3"/>
      <c r="IAL10" s="79"/>
      <c r="IAM10" s="3"/>
      <c r="IAP10" s="79"/>
      <c r="IAQ10" s="3"/>
      <c r="IAR10" s="78"/>
      <c r="IAS10" s="79"/>
      <c r="IAT10" s="3"/>
      <c r="IAW10" s="79"/>
      <c r="IAX10" s="3"/>
      <c r="IBA10" s="79"/>
      <c r="IBB10" s="3"/>
      <c r="IBC10" s="78"/>
      <c r="IBD10" s="79"/>
      <c r="IBE10" s="3"/>
      <c r="IBH10" s="79"/>
      <c r="IBI10" s="3"/>
      <c r="IBL10" s="79"/>
      <c r="IBM10" s="3"/>
      <c r="IBN10" s="78"/>
      <c r="IBO10" s="79"/>
      <c r="IBP10" s="3"/>
      <c r="IBS10" s="79"/>
      <c r="IBT10" s="3"/>
      <c r="IBW10" s="79"/>
      <c r="IBX10" s="3"/>
      <c r="IBY10" s="78"/>
      <c r="IBZ10" s="79"/>
      <c r="ICA10" s="3"/>
      <c r="ICD10" s="79"/>
      <c r="ICE10" s="3"/>
      <c r="ICH10" s="79"/>
      <c r="ICI10" s="3"/>
      <c r="ICJ10" s="78"/>
      <c r="ICK10" s="79"/>
      <c r="ICL10" s="3"/>
      <c r="ICO10" s="79"/>
      <c r="ICP10" s="3"/>
      <c r="ICS10" s="79"/>
      <c r="ICT10" s="3"/>
      <c r="ICU10" s="78"/>
      <c r="ICV10" s="79"/>
      <c r="ICW10" s="3"/>
      <c r="ICZ10" s="79"/>
      <c r="IDA10" s="3"/>
      <c r="IDD10" s="79"/>
      <c r="IDE10" s="3"/>
      <c r="IDF10" s="78"/>
      <c r="IDG10" s="79"/>
      <c r="IDH10" s="3"/>
      <c r="IDK10" s="79"/>
      <c r="IDL10" s="3"/>
      <c r="IDO10" s="79"/>
      <c r="IDP10" s="3"/>
      <c r="IDQ10" s="78"/>
      <c r="IDR10" s="79"/>
      <c r="IDS10" s="3"/>
      <c r="IDV10" s="79"/>
      <c r="IDW10" s="3"/>
      <c r="IDZ10" s="79"/>
      <c r="IEA10" s="3"/>
      <c r="IEB10" s="78"/>
      <c r="IEC10" s="79"/>
      <c r="IED10" s="3"/>
      <c r="IEG10" s="79"/>
      <c r="IEH10" s="3"/>
      <c r="IEK10" s="79"/>
      <c r="IEL10" s="3"/>
      <c r="IEM10" s="78"/>
      <c r="IEN10" s="79"/>
      <c r="IEO10" s="3"/>
      <c r="IER10" s="79"/>
      <c r="IES10" s="3"/>
      <c r="IEV10" s="79"/>
      <c r="IEW10" s="3"/>
      <c r="IEX10" s="78"/>
      <c r="IEY10" s="79"/>
      <c r="IEZ10" s="3"/>
      <c r="IFC10" s="79"/>
      <c r="IFD10" s="3"/>
      <c r="IFG10" s="79"/>
      <c r="IFH10" s="3"/>
      <c r="IFI10" s="78"/>
      <c r="IFJ10" s="79"/>
      <c r="IFK10" s="3"/>
      <c r="IFN10" s="79"/>
      <c r="IFO10" s="3"/>
      <c r="IFR10" s="79"/>
      <c r="IFS10" s="3"/>
      <c r="IFT10" s="78"/>
      <c r="IFU10" s="79"/>
      <c r="IFV10" s="3"/>
      <c r="IFY10" s="79"/>
      <c r="IFZ10" s="3"/>
      <c r="IGC10" s="79"/>
      <c r="IGD10" s="3"/>
      <c r="IGE10" s="78"/>
      <c r="IGF10" s="79"/>
      <c r="IGG10" s="3"/>
      <c r="IGJ10" s="79"/>
      <c r="IGK10" s="3"/>
      <c r="IGN10" s="79"/>
      <c r="IGO10" s="3"/>
      <c r="IGP10" s="78"/>
      <c r="IGQ10" s="79"/>
      <c r="IGR10" s="3"/>
      <c r="IGU10" s="79"/>
      <c r="IGV10" s="3"/>
      <c r="IGY10" s="79"/>
      <c r="IGZ10" s="3"/>
      <c r="IHA10" s="78"/>
      <c r="IHB10" s="79"/>
      <c r="IHC10" s="3"/>
      <c r="IHF10" s="79"/>
      <c r="IHG10" s="3"/>
      <c r="IHJ10" s="79"/>
      <c r="IHK10" s="3"/>
      <c r="IHL10" s="78"/>
      <c r="IHM10" s="79"/>
      <c r="IHN10" s="3"/>
      <c r="IHQ10" s="79"/>
      <c r="IHR10" s="3"/>
      <c r="IHU10" s="79"/>
      <c r="IHV10" s="3"/>
      <c r="IHW10" s="78"/>
      <c r="IHX10" s="79"/>
      <c r="IHY10" s="3"/>
      <c r="IIB10" s="79"/>
      <c r="IIC10" s="3"/>
      <c r="IIF10" s="79"/>
      <c r="IIG10" s="3"/>
      <c r="IIH10" s="78"/>
      <c r="III10" s="79"/>
      <c r="IIJ10" s="3"/>
      <c r="IIM10" s="79"/>
      <c r="IIN10" s="3"/>
      <c r="IIQ10" s="79"/>
      <c r="IIR10" s="3"/>
      <c r="IIS10" s="78"/>
      <c r="IIT10" s="79"/>
      <c r="IIU10" s="3"/>
      <c r="IIX10" s="79"/>
      <c r="IIY10" s="3"/>
      <c r="IJB10" s="79"/>
      <c r="IJC10" s="3"/>
      <c r="IJD10" s="78"/>
      <c r="IJE10" s="79"/>
      <c r="IJF10" s="3"/>
      <c r="IJI10" s="79"/>
      <c r="IJJ10" s="3"/>
      <c r="IJM10" s="79"/>
      <c r="IJN10" s="3"/>
      <c r="IJO10" s="78"/>
      <c r="IJP10" s="79"/>
      <c r="IJQ10" s="3"/>
      <c r="IJT10" s="79"/>
      <c r="IJU10" s="3"/>
      <c r="IJX10" s="79"/>
      <c r="IJY10" s="3"/>
      <c r="IJZ10" s="78"/>
      <c r="IKA10" s="79"/>
      <c r="IKB10" s="3"/>
      <c r="IKE10" s="79"/>
      <c r="IKF10" s="3"/>
      <c r="IKI10" s="79"/>
      <c r="IKJ10" s="3"/>
      <c r="IKK10" s="78"/>
      <c r="IKL10" s="79"/>
      <c r="IKM10" s="3"/>
      <c r="IKP10" s="79"/>
      <c r="IKQ10" s="3"/>
      <c r="IKT10" s="79"/>
      <c r="IKU10" s="3"/>
      <c r="IKV10" s="78"/>
      <c r="IKW10" s="79"/>
      <c r="IKX10" s="3"/>
      <c r="ILA10" s="79"/>
      <c r="ILB10" s="3"/>
      <c r="ILE10" s="79"/>
      <c r="ILF10" s="3"/>
      <c r="ILG10" s="78"/>
      <c r="ILH10" s="79"/>
      <c r="ILI10" s="3"/>
      <c r="ILL10" s="79"/>
      <c r="ILM10" s="3"/>
      <c r="ILP10" s="79"/>
      <c r="ILQ10" s="3"/>
      <c r="ILR10" s="78"/>
      <c r="ILS10" s="79"/>
      <c r="ILT10" s="3"/>
      <c r="ILW10" s="79"/>
      <c r="ILX10" s="3"/>
      <c r="IMA10" s="79"/>
      <c r="IMB10" s="3"/>
      <c r="IMC10" s="78"/>
      <c r="IMD10" s="79"/>
      <c r="IME10" s="3"/>
      <c r="IMH10" s="79"/>
      <c r="IMI10" s="3"/>
      <c r="IML10" s="79"/>
      <c r="IMM10" s="3"/>
      <c r="IMN10" s="78"/>
      <c r="IMO10" s="79"/>
      <c r="IMP10" s="3"/>
      <c r="IMS10" s="79"/>
      <c r="IMT10" s="3"/>
      <c r="IMW10" s="79"/>
      <c r="IMX10" s="3"/>
      <c r="IMY10" s="78"/>
      <c r="IMZ10" s="79"/>
      <c r="INA10" s="3"/>
      <c r="IND10" s="79"/>
      <c r="INE10" s="3"/>
      <c r="INH10" s="79"/>
      <c r="INI10" s="3"/>
      <c r="INJ10" s="78"/>
      <c r="INK10" s="79"/>
      <c r="INL10" s="3"/>
      <c r="INO10" s="79"/>
      <c r="INP10" s="3"/>
      <c r="INS10" s="79"/>
      <c r="INT10" s="3"/>
      <c r="INU10" s="78"/>
      <c r="INV10" s="79"/>
      <c r="INW10" s="3"/>
      <c r="INZ10" s="79"/>
      <c r="IOA10" s="3"/>
      <c r="IOD10" s="79"/>
      <c r="IOE10" s="3"/>
      <c r="IOF10" s="78"/>
      <c r="IOG10" s="79"/>
      <c r="IOH10" s="3"/>
      <c r="IOK10" s="79"/>
      <c r="IOL10" s="3"/>
      <c r="IOO10" s="79"/>
      <c r="IOP10" s="3"/>
      <c r="IOQ10" s="78"/>
      <c r="IOR10" s="79"/>
      <c r="IOS10" s="3"/>
      <c r="IOV10" s="79"/>
      <c r="IOW10" s="3"/>
      <c r="IOZ10" s="79"/>
      <c r="IPA10" s="3"/>
      <c r="IPB10" s="78"/>
      <c r="IPC10" s="79"/>
      <c r="IPD10" s="3"/>
      <c r="IPG10" s="79"/>
      <c r="IPH10" s="3"/>
      <c r="IPK10" s="79"/>
      <c r="IPL10" s="3"/>
      <c r="IPM10" s="78"/>
      <c r="IPN10" s="79"/>
      <c r="IPO10" s="3"/>
      <c r="IPR10" s="79"/>
      <c r="IPS10" s="3"/>
      <c r="IPV10" s="79"/>
      <c r="IPW10" s="3"/>
      <c r="IPX10" s="78"/>
      <c r="IPY10" s="79"/>
      <c r="IPZ10" s="3"/>
      <c r="IQC10" s="79"/>
      <c r="IQD10" s="3"/>
      <c r="IQG10" s="79"/>
      <c r="IQH10" s="3"/>
      <c r="IQI10" s="78"/>
      <c r="IQJ10" s="79"/>
      <c r="IQK10" s="3"/>
      <c r="IQN10" s="79"/>
      <c r="IQO10" s="3"/>
      <c r="IQR10" s="79"/>
      <c r="IQS10" s="3"/>
      <c r="IQT10" s="78"/>
      <c r="IQU10" s="79"/>
      <c r="IQV10" s="3"/>
      <c r="IQY10" s="79"/>
      <c r="IQZ10" s="3"/>
      <c r="IRC10" s="79"/>
      <c r="IRD10" s="3"/>
      <c r="IRE10" s="78"/>
      <c r="IRF10" s="79"/>
      <c r="IRG10" s="3"/>
      <c r="IRJ10" s="79"/>
      <c r="IRK10" s="3"/>
      <c r="IRN10" s="79"/>
      <c r="IRO10" s="3"/>
      <c r="IRP10" s="78"/>
      <c r="IRQ10" s="79"/>
      <c r="IRR10" s="3"/>
      <c r="IRU10" s="79"/>
      <c r="IRV10" s="3"/>
      <c r="IRY10" s="79"/>
      <c r="IRZ10" s="3"/>
      <c r="ISA10" s="78"/>
      <c r="ISB10" s="79"/>
      <c r="ISC10" s="3"/>
      <c r="ISF10" s="79"/>
      <c r="ISG10" s="3"/>
      <c r="ISJ10" s="79"/>
      <c r="ISK10" s="3"/>
      <c r="ISL10" s="78"/>
      <c r="ISM10" s="79"/>
      <c r="ISN10" s="3"/>
      <c r="ISQ10" s="79"/>
      <c r="ISR10" s="3"/>
      <c r="ISU10" s="79"/>
      <c r="ISV10" s="3"/>
      <c r="ISW10" s="78"/>
      <c r="ISX10" s="79"/>
      <c r="ISY10" s="3"/>
      <c r="ITB10" s="79"/>
      <c r="ITC10" s="3"/>
      <c r="ITF10" s="79"/>
      <c r="ITG10" s="3"/>
      <c r="ITH10" s="78"/>
      <c r="ITI10" s="79"/>
      <c r="ITJ10" s="3"/>
      <c r="ITM10" s="79"/>
      <c r="ITN10" s="3"/>
      <c r="ITQ10" s="79"/>
      <c r="ITR10" s="3"/>
      <c r="ITS10" s="78"/>
      <c r="ITT10" s="79"/>
      <c r="ITU10" s="3"/>
      <c r="ITX10" s="79"/>
      <c r="ITY10" s="3"/>
      <c r="IUB10" s="79"/>
      <c r="IUC10" s="3"/>
      <c r="IUD10" s="78"/>
      <c r="IUE10" s="79"/>
      <c r="IUF10" s="3"/>
      <c r="IUI10" s="79"/>
      <c r="IUJ10" s="3"/>
      <c r="IUM10" s="79"/>
      <c r="IUN10" s="3"/>
      <c r="IUO10" s="78"/>
      <c r="IUP10" s="79"/>
      <c r="IUQ10" s="3"/>
      <c r="IUT10" s="79"/>
      <c r="IUU10" s="3"/>
      <c r="IUX10" s="79"/>
      <c r="IUY10" s="3"/>
      <c r="IUZ10" s="78"/>
      <c r="IVA10" s="79"/>
      <c r="IVB10" s="3"/>
      <c r="IVE10" s="79"/>
      <c r="IVF10" s="3"/>
      <c r="IVI10" s="79"/>
      <c r="IVJ10" s="3"/>
      <c r="IVK10" s="78"/>
      <c r="IVL10" s="79"/>
      <c r="IVM10" s="3"/>
      <c r="IVP10" s="79"/>
      <c r="IVQ10" s="3"/>
      <c r="IVT10" s="79"/>
      <c r="IVU10" s="3"/>
      <c r="IVV10" s="78"/>
      <c r="IVW10" s="79"/>
      <c r="IVX10" s="3"/>
      <c r="IWA10" s="79"/>
      <c r="IWB10" s="3"/>
      <c r="IWE10" s="79"/>
      <c r="IWF10" s="3"/>
      <c r="IWG10" s="78"/>
      <c r="IWH10" s="79"/>
      <c r="IWI10" s="3"/>
      <c r="IWL10" s="79"/>
      <c r="IWM10" s="3"/>
      <c r="IWP10" s="79"/>
      <c r="IWQ10" s="3"/>
      <c r="IWR10" s="78"/>
      <c r="IWS10" s="79"/>
      <c r="IWT10" s="3"/>
      <c r="IWW10" s="79"/>
      <c r="IWX10" s="3"/>
      <c r="IXA10" s="79"/>
      <c r="IXB10" s="3"/>
      <c r="IXC10" s="78"/>
      <c r="IXD10" s="79"/>
      <c r="IXE10" s="3"/>
      <c r="IXH10" s="79"/>
      <c r="IXI10" s="3"/>
      <c r="IXL10" s="79"/>
      <c r="IXM10" s="3"/>
      <c r="IXN10" s="78"/>
      <c r="IXO10" s="79"/>
      <c r="IXP10" s="3"/>
      <c r="IXS10" s="79"/>
      <c r="IXT10" s="3"/>
      <c r="IXW10" s="79"/>
      <c r="IXX10" s="3"/>
      <c r="IXY10" s="78"/>
      <c r="IXZ10" s="79"/>
      <c r="IYA10" s="3"/>
      <c r="IYD10" s="79"/>
      <c r="IYE10" s="3"/>
      <c r="IYH10" s="79"/>
      <c r="IYI10" s="3"/>
      <c r="IYJ10" s="78"/>
      <c r="IYK10" s="79"/>
      <c r="IYL10" s="3"/>
      <c r="IYO10" s="79"/>
      <c r="IYP10" s="3"/>
      <c r="IYS10" s="79"/>
      <c r="IYT10" s="3"/>
      <c r="IYU10" s="78"/>
      <c r="IYV10" s="79"/>
      <c r="IYW10" s="3"/>
      <c r="IYZ10" s="79"/>
      <c r="IZA10" s="3"/>
      <c r="IZD10" s="79"/>
      <c r="IZE10" s="3"/>
      <c r="IZF10" s="78"/>
      <c r="IZG10" s="79"/>
      <c r="IZH10" s="3"/>
      <c r="IZK10" s="79"/>
      <c r="IZL10" s="3"/>
      <c r="IZO10" s="79"/>
      <c r="IZP10" s="3"/>
      <c r="IZQ10" s="78"/>
      <c r="IZR10" s="79"/>
      <c r="IZS10" s="3"/>
      <c r="IZV10" s="79"/>
      <c r="IZW10" s="3"/>
      <c r="IZZ10" s="79"/>
      <c r="JAA10" s="3"/>
      <c r="JAB10" s="78"/>
      <c r="JAC10" s="79"/>
      <c r="JAD10" s="3"/>
      <c r="JAG10" s="79"/>
      <c r="JAH10" s="3"/>
      <c r="JAK10" s="79"/>
      <c r="JAL10" s="3"/>
      <c r="JAM10" s="78"/>
      <c r="JAN10" s="79"/>
      <c r="JAO10" s="3"/>
      <c r="JAR10" s="79"/>
      <c r="JAS10" s="3"/>
      <c r="JAV10" s="79"/>
      <c r="JAW10" s="3"/>
      <c r="JAX10" s="78"/>
      <c r="JAY10" s="79"/>
      <c r="JAZ10" s="3"/>
      <c r="JBC10" s="79"/>
      <c r="JBD10" s="3"/>
      <c r="JBG10" s="79"/>
      <c r="JBH10" s="3"/>
      <c r="JBI10" s="78"/>
      <c r="JBJ10" s="79"/>
      <c r="JBK10" s="3"/>
      <c r="JBN10" s="79"/>
      <c r="JBO10" s="3"/>
      <c r="JBR10" s="79"/>
      <c r="JBS10" s="3"/>
      <c r="JBT10" s="78"/>
      <c r="JBU10" s="79"/>
      <c r="JBV10" s="3"/>
      <c r="JBY10" s="79"/>
      <c r="JBZ10" s="3"/>
      <c r="JCC10" s="79"/>
      <c r="JCD10" s="3"/>
      <c r="JCE10" s="78"/>
      <c r="JCF10" s="79"/>
      <c r="JCG10" s="3"/>
      <c r="JCJ10" s="79"/>
      <c r="JCK10" s="3"/>
      <c r="JCN10" s="79"/>
      <c r="JCO10" s="3"/>
      <c r="JCP10" s="78"/>
      <c r="JCQ10" s="79"/>
      <c r="JCR10" s="3"/>
      <c r="JCU10" s="79"/>
      <c r="JCV10" s="3"/>
      <c r="JCY10" s="79"/>
      <c r="JCZ10" s="3"/>
      <c r="JDA10" s="78"/>
      <c r="JDB10" s="79"/>
      <c r="JDC10" s="3"/>
      <c r="JDF10" s="79"/>
      <c r="JDG10" s="3"/>
      <c r="JDJ10" s="79"/>
      <c r="JDK10" s="3"/>
      <c r="JDL10" s="78"/>
      <c r="JDM10" s="79"/>
      <c r="JDN10" s="3"/>
      <c r="JDQ10" s="79"/>
      <c r="JDR10" s="3"/>
      <c r="JDU10" s="79"/>
      <c r="JDV10" s="3"/>
      <c r="JDW10" s="78"/>
      <c r="JDX10" s="79"/>
      <c r="JDY10" s="3"/>
      <c r="JEB10" s="79"/>
      <c r="JEC10" s="3"/>
      <c r="JEF10" s="79"/>
      <c r="JEG10" s="3"/>
      <c r="JEH10" s="78"/>
      <c r="JEI10" s="79"/>
      <c r="JEJ10" s="3"/>
      <c r="JEM10" s="79"/>
      <c r="JEN10" s="3"/>
      <c r="JEQ10" s="79"/>
      <c r="JER10" s="3"/>
      <c r="JES10" s="78"/>
      <c r="JET10" s="79"/>
      <c r="JEU10" s="3"/>
      <c r="JEX10" s="79"/>
      <c r="JEY10" s="3"/>
      <c r="JFB10" s="79"/>
      <c r="JFC10" s="3"/>
      <c r="JFD10" s="78"/>
      <c r="JFE10" s="79"/>
      <c r="JFF10" s="3"/>
      <c r="JFI10" s="79"/>
      <c r="JFJ10" s="3"/>
      <c r="JFM10" s="79"/>
      <c r="JFN10" s="3"/>
      <c r="JFO10" s="78"/>
      <c r="JFP10" s="79"/>
      <c r="JFQ10" s="3"/>
      <c r="JFT10" s="79"/>
      <c r="JFU10" s="3"/>
      <c r="JFX10" s="79"/>
      <c r="JFY10" s="3"/>
      <c r="JFZ10" s="78"/>
      <c r="JGA10" s="79"/>
      <c r="JGB10" s="3"/>
      <c r="JGE10" s="79"/>
      <c r="JGF10" s="3"/>
      <c r="JGI10" s="79"/>
      <c r="JGJ10" s="3"/>
      <c r="JGK10" s="78"/>
      <c r="JGL10" s="79"/>
      <c r="JGM10" s="3"/>
      <c r="JGP10" s="79"/>
      <c r="JGQ10" s="3"/>
      <c r="JGT10" s="79"/>
      <c r="JGU10" s="3"/>
      <c r="JGV10" s="78"/>
      <c r="JGW10" s="79"/>
      <c r="JGX10" s="3"/>
      <c r="JHA10" s="79"/>
      <c r="JHB10" s="3"/>
      <c r="JHE10" s="79"/>
      <c r="JHF10" s="3"/>
      <c r="JHG10" s="78"/>
      <c r="JHH10" s="79"/>
      <c r="JHI10" s="3"/>
      <c r="JHL10" s="79"/>
      <c r="JHM10" s="3"/>
      <c r="JHP10" s="79"/>
      <c r="JHQ10" s="3"/>
      <c r="JHR10" s="78"/>
      <c r="JHS10" s="79"/>
      <c r="JHT10" s="3"/>
      <c r="JHW10" s="79"/>
      <c r="JHX10" s="3"/>
      <c r="JIA10" s="79"/>
      <c r="JIB10" s="3"/>
      <c r="JIC10" s="78"/>
      <c r="JID10" s="79"/>
      <c r="JIE10" s="3"/>
      <c r="JIH10" s="79"/>
      <c r="JII10" s="3"/>
      <c r="JIL10" s="79"/>
      <c r="JIM10" s="3"/>
      <c r="JIN10" s="78"/>
      <c r="JIO10" s="79"/>
      <c r="JIP10" s="3"/>
      <c r="JIS10" s="79"/>
      <c r="JIT10" s="3"/>
      <c r="JIW10" s="79"/>
      <c r="JIX10" s="3"/>
      <c r="JIY10" s="78"/>
      <c r="JIZ10" s="79"/>
      <c r="JJA10" s="3"/>
      <c r="JJD10" s="79"/>
      <c r="JJE10" s="3"/>
      <c r="JJH10" s="79"/>
      <c r="JJI10" s="3"/>
      <c r="JJJ10" s="78"/>
      <c r="JJK10" s="79"/>
      <c r="JJL10" s="3"/>
      <c r="JJO10" s="79"/>
      <c r="JJP10" s="3"/>
      <c r="JJS10" s="79"/>
      <c r="JJT10" s="3"/>
      <c r="JJU10" s="78"/>
      <c r="JJV10" s="79"/>
      <c r="JJW10" s="3"/>
      <c r="JJZ10" s="79"/>
      <c r="JKA10" s="3"/>
      <c r="JKD10" s="79"/>
      <c r="JKE10" s="3"/>
      <c r="JKF10" s="78"/>
      <c r="JKG10" s="79"/>
      <c r="JKH10" s="3"/>
      <c r="JKK10" s="79"/>
      <c r="JKL10" s="3"/>
      <c r="JKO10" s="79"/>
      <c r="JKP10" s="3"/>
      <c r="JKQ10" s="78"/>
      <c r="JKR10" s="79"/>
      <c r="JKS10" s="3"/>
      <c r="JKV10" s="79"/>
      <c r="JKW10" s="3"/>
      <c r="JKZ10" s="79"/>
      <c r="JLA10" s="3"/>
      <c r="JLB10" s="78"/>
      <c r="JLC10" s="79"/>
      <c r="JLD10" s="3"/>
      <c r="JLG10" s="79"/>
      <c r="JLH10" s="3"/>
      <c r="JLK10" s="79"/>
      <c r="JLL10" s="3"/>
      <c r="JLM10" s="78"/>
      <c r="JLN10" s="79"/>
      <c r="JLO10" s="3"/>
      <c r="JLR10" s="79"/>
      <c r="JLS10" s="3"/>
      <c r="JLV10" s="79"/>
      <c r="JLW10" s="3"/>
      <c r="JLX10" s="78"/>
      <c r="JLY10" s="79"/>
      <c r="JLZ10" s="3"/>
      <c r="JMC10" s="79"/>
      <c r="JMD10" s="3"/>
      <c r="JMG10" s="79"/>
      <c r="JMH10" s="3"/>
      <c r="JMI10" s="78"/>
      <c r="JMJ10" s="79"/>
      <c r="JMK10" s="3"/>
      <c r="JMN10" s="79"/>
      <c r="JMO10" s="3"/>
      <c r="JMR10" s="79"/>
      <c r="JMS10" s="3"/>
      <c r="JMT10" s="78"/>
      <c r="JMU10" s="79"/>
      <c r="JMV10" s="3"/>
      <c r="JMY10" s="79"/>
      <c r="JMZ10" s="3"/>
      <c r="JNC10" s="79"/>
      <c r="JND10" s="3"/>
      <c r="JNE10" s="78"/>
      <c r="JNF10" s="79"/>
      <c r="JNG10" s="3"/>
      <c r="JNJ10" s="79"/>
      <c r="JNK10" s="3"/>
      <c r="JNN10" s="79"/>
      <c r="JNO10" s="3"/>
      <c r="JNP10" s="78"/>
      <c r="JNQ10" s="79"/>
      <c r="JNR10" s="3"/>
      <c r="JNU10" s="79"/>
      <c r="JNV10" s="3"/>
      <c r="JNY10" s="79"/>
      <c r="JNZ10" s="3"/>
      <c r="JOA10" s="78"/>
      <c r="JOB10" s="79"/>
      <c r="JOC10" s="3"/>
      <c r="JOF10" s="79"/>
      <c r="JOG10" s="3"/>
      <c r="JOJ10" s="79"/>
      <c r="JOK10" s="3"/>
      <c r="JOL10" s="78"/>
      <c r="JOM10" s="79"/>
      <c r="JON10" s="3"/>
      <c r="JOQ10" s="79"/>
      <c r="JOR10" s="3"/>
      <c r="JOU10" s="79"/>
      <c r="JOV10" s="3"/>
      <c r="JOW10" s="78"/>
      <c r="JOX10" s="79"/>
      <c r="JOY10" s="3"/>
      <c r="JPB10" s="79"/>
      <c r="JPC10" s="3"/>
      <c r="JPF10" s="79"/>
      <c r="JPG10" s="3"/>
      <c r="JPH10" s="78"/>
      <c r="JPI10" s="79"/>
      <c r="JPJ10" s="3"/>
      <c r="JPM10" s="79"/>
      <c r="JPN10" s="3"/>
      <c r="JPQ10" s="79"/>
      <c r="JPR10" s="3"/>
      <c r="JPS10" s="78"/>
      <c r="JPT10" s="79"/>
      <c r="JPU10" s="3"/>
      <c r="JPX10" s="79"/>
      <c r="JPY10" s="3"/>
      <c r="JQB10" s="79"/>
      <c r="JQC10" s="3"/>
      <c r="JQD10" s="78"/>
      <c r="JQE10" s="79"/>
      <c r="JQF10" s="3"/>
      <c r="JQI10" s="79"/>
      <c r="JQJ10" s="3"/>
      <c r="JQM10" s="79"/>
      <c r="JQN10" s="3"/>
      <c r="JQO10" s="78"/>
      <c r="JQP10" s="79"/>
      <c r="JQQ10" s="3"/>
      <c r="JQT10" s="79"/>
      <c r="JQU10" s="3"/>
      <c r="JQX10" s="79"/>
      <c r="JQY10" s="3"/>
      <c r="JQZ10" s="78"/>
      <c r="JRA10" s="79"/>
      <c r="JRB10" s="3"/>
      <c r="JRE10" s="79"/>
      <c r="JRF10" s="3"/>
      <c r="JRI10" s="79"/>
      <c r="JRJ10" s="3"/>
      <c r="JRK10" s="78"/>
      <c r="JRL10" s="79"/>
      <c r="JRM10" s="3"/>
      <c r="JRP10" s="79"/>
      <c r="JRQ10" s="3"/>
      <c r="JRT10" s="79"/>
      <c r="JRU10" s="3"/>
      <c r="JRV10" s="78"/>
      <c r="JRW10" s="79"/>
      <c r="JRX10" s="3"/>
      <c r="JSA10" s="79"/>
      <c r="JSB10" s="3"/>
      <c r="JSE10" s="79"/>
      <c r="JSF10" s="3"/>
      <c r="JSG10" s="78"/>
      <c r="JSH10" s="79"/>
      <c r="JSI10" s="3"/>
      <c r="JSL10" s="79"/>
      <c r="JSM10" s="3"/>
      <c r="JSP10" s="79"/>
      <c r="JSQ10" s="3"/>
      <c r="JSR10" s="78"/>
      <c r="JSS10" s="79"/>
      <c r="JST10" s="3"/>
      <c r="JSW10" s="79"/>
      <c r="JSX10" s="3"/>
      <c r="JTA10" s="79"/>
      <c r="JTB10" s="3"/>
      <c r="JTC10" s="78"/>
      <c r="JTD10" s="79"/>
      <c r="JTE10" s="3"/>
      <c r="JTH10" s="79"/>
      <c r="JTI10" s="3"/>
      <c r="JTL10" s="79"/>
      <c r="JTM10" s="3"/>
      <c r="JTN10" s="78"/>
      <c r="JTO10" s="79"/>
      <c r="JTP10" s="3"/>
      <c r="JTS10" s="79"/>
      <c r="JTT10" s="3"/>
      <c r="JTW10" s="79"/>
      <c r="JTX10" s="3"/>
      <c r="JTY10" s="78"/>
      <c r="JTZ10" s="79"/>
      <c r="JUA10" s="3"/>
      <c r="JUD10" s="79"/>
      <c r="JUE10" s="3"/>
      <c r="JUH10" s="79"/>
      <c r="JUI10" s="3"/>
      <c r="JUJ10" s="78"/>
      <c r="JUK10" s="79"/>
      <c r="JUL10" s="3"/>
      <c r="JUO10" s="79"/>
      <c r="JUP10" s="3"/>
      <c r="JUS10" s="79"/>
      <c r="JUT10" s="3"/>
      <c r="JUU10" s="78"/>
      <c r="JUV10" s="79"/>
      <c r="JUW10" s="3"/>
      <c r="JUZ10" s="79"/>
      <c r="JVA10" s="3"/>
      <c r="JVD10" s="79"/>
      <c r="JVE10" s="3"/>
      <c r="JVF10" s="78"/>
      <c r="JVG10" s="79"/>
      <c r="JVH10" s="3"/>
      <c r="JVK10" s="79"/>
      <c r="JVL10" s="3"/>
      <c r="JVO10" s="79"/>
      <c r="JVP10" s="3"/>
      <c r="JVQ10" s="78"/>
      <c r="JVR10" s="79"/>
      <c r="JVS10" s="3"/>
      <c r="JVV10" s="79"/>
      <c r="JVW10" s="3"/>
      <c r="JVZ10" s="79"/>
      <c r="JWA10" s="3"/>
      <c r="JWB10" s="78"/>
      <c r="JWC10" s="79"/>
      <c r="JWD10" s="3"/>
      <c r="JWG10" s="79"/>
      <c r="JWH10" s="3"/>
      <c r="JWK10" s="79"/>
      <c r="JWL10" s="3"/>
      <c r="JWM10" s="78"/>
      <c r="JWN10" s="79"/>
      <c r="JWO10" s="3"/>
      <c r="JWR10" s="79"/>
      <c r="JWS10" s="3"/>
      <c r="JWV10" s="79"/>
      <c r="JWW10" s="3"/>
      <c r="JWX10" s="78"/>
      <c r="JWY10" s="79"/>
      <c r="JWZ10" s="3"/>
      <c r="JXC10" s="79"/>
      <c r="JXD10" s="3"/>
      <c r="JXG10" s="79"/>
      <c r="JXH10" s="3"/>
      <c r="JXI10" s="78"/>
      <c r="JXJ10" s="79"/>
      <c r="JXK10" s="3"/>
      <c r="JXN10" s="79"/>
      <c r="JXO10" s="3"/>
      <c r="JXR10" s="79"/>
      <c r="JXS10" s="3"/>
      <c r="JXT10" s="78"/>
      <c r="JXU10" s="79"/>
      <c r="JXV10" s="3"/>
      <c r="JXY10" s="79"/>
      <c r="JXZ10" s="3"/>
      <c r="JYC10" s="79"/>
      <c r="JYD10" s="3"/>
      <c r="JYE10" s="78"/>
      <c r="JYF10" s="79"/>
      <c r="JYG10" s="3"/>
      <c r="JYJ10" s="79"/>
      <c r="JYK10" s="3"/>
      <c r="JYN10" s="79"/>
      <c r="JYO10" s="3"/>
      <c r="JYP10" s="78"/>
      <c r="JYQ10" s="79"/>
      <c r="JYR10" s="3"/>
      <c r="JYU10" s="79"/>
      <c r="JYV10" s="3"/>
      <c r="JYY10" s="79"/>
      <c r="JYZ10" s="3"/>
      <c r="JZA10" s="78"/>
      <c r="JZB10" s="79"/>
      <c r="JZC10" s="3"/>
      <c r="JZF10" s="79"/>
      <c r="JZG10" s="3"/>
      <c r="JZJ10" s="79"/>
      <c r="JZK10" s="3"/>
      <c r="JZL10" s="78"/>
      <c r="JZM10" s="79"/>
      <c r="JZN10" s="3"/>
      <c r="JZQ10" s="79"/>
      <c r="JZR10" s="3"/>
      <c r="JZU10" s="79"/>
      <c r="JZV10" s="3"/>
      <c r="JZW10" s="78"/>
      <c r="JZX10" s="79"/>
      <c r="JZY10" s="3"/>
      <c r="KAB10" s="79"/>
      <c r="KAC10" s="3"/>
      <c r="KAF10" s="79"/>
      <c r="KAG10" s="3"/>
      <c r="KAH10" s="78"/>
      <c r="KAI10" s="79"/>
      <c r="KAJ10" s="3"/>
      <c r="KAM10" s="79"/>
      <c r="KAN10" s="3"/>
      <c r="KAQ10" s="79"/>
      <c r="KAR10" s="3"/>
      <c r="KAS10" s="78"/>
      <c r="KAT10" s="79"/>
      <c r="KAU10" s="3"/>
      <c r="KAX10" s="79"/>
      <c r="KAY10" s="3"/>
      <c r="KBB10" s="79"/>
      <c r="KBC10" s="3"/>
      <c r="KBD10" s="78"/>
      <c r="KBE10" s="79"/>
      <c r="KBF10" s="3"/>
      <c r="KBI10" s="79"/>
      <c r="KBJ10" s="3"/>
      <c r="KBM10" s="79"/>
      <c r="KBN10" s="3"/>
      <c r="KBO10" s="78"/>
      <c r="KBP10" s="79"/>
      <c r="KBQ10" s="3"/>
      <c r="KBT10" s="79"/>
      <c r="KBU10" s="3"/>
      <c r="KBX10" s="79"/>
      <c r="KBY10" s="3"/>
      <c r="KBZ10" s="78"/>
      <c r="KCA10" s="79"/>
      <c r="KCB10" s="3"/>
      <c r="KCE10" s="79"/>
      <c r="KCF10" s="3"/>
      <c r="KCI10" s="79"/>
      <c r="KCJ10" s="3"/>
      <c r="KCK10" s="78"/>
      <c r="KCL10" s="79"/>
      <c r="KCM10" s="3"/>
      <c r="KCP10" s="79"/>
      <c r="KCQ10" s="3"/>
      <c r="KCT10" s="79"/>
      <c r="KCU10" s="3"/>
      <c r="KCV10" s="78"/>
      <c r="KCW10" s="79"/>
      <c r="KCX10" s="3"/>
      <c r="KDA10" s="79"/>
      <c r="KDB10" s="3"/>
      <c r="KDE10" s="79"/>
      <c r="KDF10" s="3"/>
      <c r="KDG10" s="78"/>
      <c r="KDH10" s="79"/>
      <c r="KDI10" s="3"/>
      <c r="KDL10" s="79"/>
      <c r="KDM10" s="3"/>
      <c r="KDP10" s="79"/>
      <c r="KDQ10" s="3"/>
      <c r="KDR10" s="78"/>
      <c r="KDS10" s="79"/>
      <c r="KDT10" s="3"/>
      <c r="KDW10" s="79"/>
      <c r="KDX10" s="3"/>
      <c r="KEA10" s="79"/>
      <c r="KEB10" s="3"/>
      <c r="KEC10" s="78"/>
      <c r="KED10" s="79"/>
      <c r="KEE10" s="3"/>
      <c r="KEH10" s="79"/>
      <c r="KEI10" s="3"/>
      <c r="KEL10" s="79"/>
      <c r="KEM10" s="3"/>
      <c r="KEN10" s="78"/>
      <c r="KEO10" s="79"/>
      <c r="KEP10" s="3"/>
      <c r="KES10" s="79"/>
      <c r="KET10" s="3"/>
      <c r="KEW10" s="79"/>
      <c r="KEX10" s="3"/>
      <c r="KEY10" s="78"/>
      <c r="KEZ10" s="79"/>
      <c r="KFA10" s="3"/>
      <c r="KFD10" s="79"/>
      <c r="KFE10" s="3"/>
      <c r="KFH10" s="79"/>
      <c r="KFI10" s="3"/>
      <c r="KFJ10" s="78"/>
      <c r="KFK10" s="79"/>
      <c r="KFL10" s="3"/>
      <c r="KFO10" s="79"/>
      <c r="KFP10" s="3"/>
      <c r="KFS10" s="79"/>
      <c r="KFT10" s="3"/>
      <c r="KFU10" s="78"/>
      <c r="KFV10" s="79"/>
      <c r="KFW10" s="3"/>
      <c r="KFZ10" s="79"/>
      <c r="KGA10" s="3"/>
      <c r="KGD10" s="79"/>
      <c r="KGE10" s="3"/>
      <c r="KGF10" s="78"/>
      <c r="KGG10" s="79"/>
      <c r="KGH10" s="3"/>
      <c r="KGK10" s="79"/>
      <c r="KGL10" s="3"/>
      <c r="KGO10" s="79"/>
      <c r="KGP10" s="3"/>
      <c r="KGQ10" s="78"/>
      <c r="KGR10" s="79"/>
      <c r="KGS10" s="3"/>
      <c r="KGV10" s="79"/>
      <c r="KGW10" s="3"/>
      <c r="KGZ10" s="79"/>
      <c r="KHA10" s="3"/>
      <c r="KHB10" s="78"/>
      <c r="KHC10" s="79"/>
      <c r="KHD10" s="3"/>
      <c r="KHG10" s="79"/>
      <c r="KHH10" s="3"/>
      <c r="KHK10" s="79"/>
      <c r="KHL10" s="3"/>
      <c r="KHM10" s="78"/>
      <c r="KHN10" s="79"/>
      <c r="KHO10" s="3"/>
      <c r="KHR10" s="79"/>
      <c r="KHS10" s="3"/>
      <c r="KHV10" s="79"/>
      <c r="KHW10" s="3"/>
      <c r="KHX10" s="78"/>
      <c r="KHY10" s="79"/>
      <c r="KHZ10" s="3"/>
      <c r="KIC10" s="79"/>
      <c r="KID10" s="3"/>
      <c r="KIG10" s="79"/>
      <c r="KIH10" s="3"/>
      <c r="KII10" s="78"/>
      <c r="KIJ10" s="79"/>
      <c r="KIK10" s="3"/>
      <c r="KIN10" s="79"/>
      <c r="KIO10" s="3"/>
      <c r="KIR10" s="79"/>
      <c r="KIS10" s="3"/>
      <c r="KIT10" s="78"/>
      <c r="KIU10" s="79"/>
      <c r="KIV10" s="3"/>
      <c r="KIY10" s="79"/>
      <c r="KIZ10" s="3"/>
      <c r="KJC10" s="79"/>
      <c r="KJD10" s="3"/>
      <c r="KJE10" s="78"/>
      <c r="KJF10" s="79"/>
      <c r="KJG10" s="3"/>
      <c r="KJJ10" s="79"/>
      <c r="KJK10" s="3"/>
      <c r="KJN10" s="79"/>
      <c r="KJO10" s="3"/>
      <c r="KJP10" s="78"/>
      <c r="KJQ10" s="79"/>
      <c r="KJR10" s="3"/>
      <c r="KJU10" s="79"/>
      <c r="KJV10" s="3"/>
      <c r="KJY10" s="79"/>
      <c r="KJZ10" s="3"/>
      <c r="KKA10" s="78"/>
      <c r="KKB10" s="79"/>
      <c r="KKC10" s="3"/>
      <c r="KKF10" s="79"/>
      <c r="KKG10" s="3"/>
      <c r="KKJ10" s="79"/>
      <c r="KKK10" s="3"/>
      <c r="KKL10" s="78"/>
      <c r="KKM10" s="79"/>
      <c r="KKN10" s="3"/>
      <c r="KKQ10" s="79"/>
      <c r="KKR10" s="3"/>
      <c r="KKU10" s="79"/>
      <c r="KKV10" s="3"/>
      <c r="KKW10" s="78"/>
      <c r="KKX10" s="79"/>
      <c r="KKY10" s="3"/>
      <c r="KLB10" s="79"/>
      <c r="KLC10" s="3"/>
      <c r="KLF10" s="79"/>
      <c r="KLG10" s="3"/>
      <c r="KLH10" s="78"/>
      <c r="KLI10" s="79"/>
      <c r="KLJ10" s="3"/>
      <c r="KLM10" s="79"/>
      <c r="KLN10" s="3"/>
      <c r="KLQ10" s="79"/>
      <c r="KLR10" s="3"/>
      <c r="KLS10" s="78"/>
      <c r="KLT10" s="79"/>
      <c r="KLU10" s="3"/>
      <c r="KLX10" s="79"/>
      <c r="KLY10" s="3"/>
      <c r="KMB10" s="79"/>
      <c r="KMC10" s="3"/>
      <c r="KMD10" s="78"/>
      <c r="KME10" s="79"/>
      <c r="KMF10" s="3"/>
      <c r="KMI10" s="79"/>
      <c r="KMJ10" s="3"/>
      <c r="KMM10" s="79"/>
      <c r="KMN10" s="3"/>
      <c r="KMO10" s="78"/>
      <c r="KMP10" s="79"/>
      <c r="KMQ10" s="3"/>
      <c r="KMT10" s="79"/>
      <c r="KMU10" s="3"/>
      <c r="KMX10" s="79"/>
      <c r="KMY10" s="3"/>
      <c r="KMZ10" s="78"/>
      <c r="KNA10" s="79"/>
      <c r="KNB10" s="3"/>
      <c r="KNE10" s="79"/>
      <c r="KNF10" s="3"/>
      <c r="KNI10" s="79"/>
      <c r="KNJ10" s="3"/>
      <c r="KNK10" s="78"/>
      <c r="KNL10" s="79"/>
      <c r="KNM10" s="3"/>
      <c r="KNP10" s="79"/>
      <c r="KNQ10" s="3"/>
      <c r="KNT10" s="79"/>
      <c r="KNU10" s="3"/>
      <c r="KNV10" s="78"/>
      <c r="KNW10" s="79"/>
      <c r="KNX10" s="3"/>
      <c r="KOA10" s="79"/>
      <c r="KOB10" s="3"/>
      <c r="KOE10" s="79"/>
      <c r="KOF10" s="3"/>
      <c r="KOG10" s="78"/>
      <c r="KOH10" s="79"/>
      <c r="KOI10" s="3"/>
      <c r="KOL10" s="79"/>
      <c r="KOM10" s="3"/>
      <c r="KOP10" s="79"/>
      <c r="KOQ10" s="3"/>
      <c r="KOR10" s="78"/>
      <c r="KOS10" s="79"/>
      <c r="KOT10" s="3"/>
      <c r="KOW10" s="79"/>
      <c r="KOX10" s="3"/>
      <c r="KPA10" s="79"/>
      <c r="KPB10" s="3"/>
      <c r="KPC10" s="78"/>
      <c r="KPD10" s="79"/>
      <c r="KPE10" s="3"/>
      <c r="KPH10" s="79"/>
      <c r="KPI10" s="3"/>
      <c r="KPL10" s="79"/>
      <c r="KPM10" s="3"/>
      <c r="KPN10" s="78"/>
      <c r="KPO10" s="79"/>
      <c r="KPP10" s="3"/>
      <c r="KPS10" s="79"/>
      <c r="KPT10" s="3"/>
      <c r="KPW10" s="79"/>
      <c r="KPX10" s="3"/>
      <c r="KPY10" s="78"/>
      <c r="KPZ10" s="79"/>
      <c r="KQA10" s="3"/>
      <c r="KQD10" s="79"/>
      <c r="KQE10" s="3"/>
      <c r="KQH10" s="79"/>
      <c r="KQI10" s="3"/>
      <c r="KQJ10" s="78"/>
      <c r="KQK10" s="79"/>
      <c r="KQL10" s="3"/>
      <c r="KQO10" s="79"/>
      <c r="KQP10" s="3"/>
      <c r="KQS10" s="79"/>
      <c r="KQT10" s="3"/>
      <c r="KQU10" s="78"/>
      <c r="KQV10" s="79"/>
      <c r="KQW10" s="3"/>
      <c r="KQZ10" s="79"/>
      <c r="KRA10" s="3"/>
      <c r="KRD10" s="79"/>
      <c r="KRE10" s="3"/>
      <c r="KRF10" s="78"/>
      <c r="KRG10" s="79"/>
      <c r="KRH10" s="3"/>
      <c r="KRK10" s="79"/>
      <c r="KRL10" s="3"/>
      <c r="KRO10" s="79"/>
      <c r="KRP10" s="3"/>
      <c r="KRQ10" s="78"/>
      <c r="KRR10" s="79"/>
      <c r="KRS10" s="3"/>
      <c r="KRV10" s="79"/>
      <c r="KRW10" s="3"/>
      <c r="KRZ10" s="79"/>
      <c r="KSA10" s="3"/>
      <c r="KSB10" s="78"/>
      <c r="KSC10" s="79"/>
      <c r="KSD10" s="3"/>
      <c r="KSG10" s="79"/>
      <c r="KSH10" s="3"/>
      <c r="KSK10" s="79"/>
      <c r="KSL10" s="3"/>
      <c r="KSM10" s="78"/>
      <c r="KSN10" s="79"/>
      <c r="KSO10" s="3"/>
      <c r="KSR10" s="79"/>
      <c r="KSS10" s="3"/>
      <c r="KSV10" s="79"/>
      <c r="KSW10" s="3"/>
      <c r="KSX10" s="78"/>
      <c r="KSY10" s="79"/>
      <c r="KSZ10" s="3"/>
      <c r="KTC10" s="79"/>
      <c r="KTD10" s="3"/>
      <c r="KTG10" s="79"/>
      <c r="KTH10" s="3"/>
      <c r="KTI10" s="78"/>
      <c r="KTJ10" s="79"/>
      <c r="KTK10" s="3"/>
      <c r="KTN10" s="79"/>
      <c r="KTO10" s="3"/>
      <c r="KTR10" s="79"/>
      <c r="KTS10" s="3"/>
      <c r="KTT10" s="78"/>
      <c r="KTU10" s="79"/>
      <c r="KTV10" s="3"/>
      <c r="KTY10" s="79"/>
      <c r="KTZ10" s="3"/>
      <c r="KUC10" s="79"/>
      <c r="KUD10" s="3"/>
      <c r="KUE10" s="78"/>
      <c r="KUF10" s="79"/>
      <c r="KUG10" s="3"/>
      <c r="KUJ10" s="79"/>
      <c r="KUK10" s="3"/>
      <c r="KUN10" s="79"/>
      <c r="KUO10" s="3"/>
      <c r="KUP10" s="78"/>
      <c r="KUQ10" s="79"/>
      <c r="KUR10" s="3"/>
      <c r="KUU10" s="79"/>
      <c r="KUV10" s="3"/>
      <c r="KUY10" s="79"/>
      <c r="KUZ10" s="3"/>
      <c r="KVA10" s="78"/>
      <c r="KVB10" s="79"/>
      <c r="KVC10" s="3"/>
      <c r="KVF10" s="79"/>
      <c r="KVG10" s="3"/>
      <c r="KVJ10" s="79"/>
      <c r="KVK10" s="3"/>
      <c r="KVL10" s="78"/>
      <c r="KVM10" s="79"/>
      <c r="KVN10" s="3"/>
      <c r="KVQ10" s="79"/>
      <c r="KVR10" s="3"/>
      <c r="KVU10" s="79"/>
      <c r="KVV10" s="3"/>
      <c r="KVW10" s="78"/>
      <c r="KVX10" s="79"/>
      <c r="KVY10" s="3"/>
      <c r="KWB10" s="79"/>
      <c r="KWC10" s="3"/>
      <c r="KWF10" s="79"/>
      <c r="KWG10" s="3"/>
      <c r="KWH10" s="78"/>
      <c r="KWI10" s="79"/>
      <c r="KWJ10" s="3"/>
      <c r="KWM10" s="79"/>
      <c r="KWN10" s="3"/>
      <c r="KWQ10" s="79"/>
      <c r="KWR10" s="3"/>
      <c r="KWS10" s="78"/>
      <c r="KWT10" s="79"/>
      <c r="KWU10" s="3"/>
      <c r="KWX10" s="79"/>
      <c r="KWY10" s="3"/>
      <c r="KXB10" s="79"/>
      <c r="KXC10" s="3"/>
      <c r="KXD10" s="78"/>
      <c r="KXE10" s="79"/>
      <c r="KXF10" s="3"/>
      <c r="KXI10" s="79"/>
      <c r="KXJ10" s="3"/>
      <c r="KXM10" s="79"/>
      <c r="KXN10" s="3"/>
      <c r="KXO10" s="78"/>
      <c r="KXP10" s="79"/>
      <c r="KXQ10" s="3"/>
      <c r="KXT10" s="79"/>
      <c r="KXU10" s="3"/>
      <c r="KXX10" s="79"/>
      <c r="KXY10" s="3"/>
      <c r="KXZ10" s="78"/>
      <c r="KYA10" s="79"/>
      <c r="KYB10" s="3"/>
      <c r="KYE10" s="79"/>
      <c r="KYF10" s="3"/>
      <c r="KYI10" s="79"/>
      <c r="KYJ10" s="3"/>
      <c r="KYK10" s="78"/>
      <c r="KYL10" s="79"/>
      <c r="KYM10" s="3"/>
      <c r="KYP10" s="79"/>
      <c r="KYQ10" s="3"/>
      <c r="KYT10" s="79"/>
      <c r="KYU10" s="3"/>
      <c r="KYV10" s="78"/>
      <c r="KYW10" s="79"/>
      <c r="KYX10" s="3"/>
      <c r="KZA10" s="79"/>
      <c r="KZB10" s="3"/>
      <c r="KZE10" s="79"/>
      <c r="KZF10" s="3"/>
      <c r="KZG10" s="78"/>
      <c r="KZH10" s="79"/>
      <c r="KZI10" s="3"/>
      <c r="KZL10" s="79"/>
      <c r="KZM10" s="3"/>
      <c r="KZP10" s="79"/>
      <c r="KZQ10" s="3"/>
      <c r="KZR10" s="78"/>
      <c r="KZS10" s="79"/>
      <c r="KZT10" s="3"/>
      <c r="KZW10" s="79"/>
      <c r="KZX10" s="3"/>
      <c r="LAA10" s="79"/>
      <c r="LAB10" s="3"/>
      <c r="LAC10" s="78"/>
      <c r="LAD10" s="79"/>
      <c r="LAE10" s="3"/>
      <c r="LAH10" s="79"/>
      <c r="LAI10" s="3"/>
      <c r="LAL10" s="79"/>
      <c r="LAM10" s="3"/>
      <c r="LAN10" s="78"/>
      <c r="LAO10" s="79"/>
      <c r="LAP10" s="3"/>
      <c r="LAS10" s="79"/>
      <c r="LAT10" s="3"/>
      <c r="LAW10" s="79"/>
      <c r="LAX10" s="3"/>
      <c r="LAY10" s="78"/>
      <c r="LAZ10" s="79"/>
      <c r="LBA10" s="3"/>
      <c r="LBD10" s="79"/>
      <c r="LBE10" s="3"/>
      <c r="LBH10" s="79"/>
      <c r="LBI10" s="3"/>
      <c r="LBJ10" s="78"/>
      <c r="LBK10" s="79"/>
      <c r="LBL10" s="3"/>
      <c r="LBO10" s="79"/>
      <c r="LBP10" s="3"/>
      <c r="LBS10" s="79"/>
      <c r="LBT10" s="3"/>
      <c r="LBU10" s="78"/>
      <c r="LBV10" s="79"/>
      <c r="LBW10" s="3"/>
      <c r="LBZ10" s="79"/>
      <c r="LCA10" s="3"/>
      <c r="LCD10" s="79"/>
      <c r="LCE10" s="3"/>
      <c r="LCF10" s="78"/>
      <c r="LCG10" s="79"/>
      <c r="LCH10" s="3"/>
      <c r="LCK10" s="79"/>
      <c r="LCL10" s="3"/>
      <c r="LCO10" s="79"/>
      <c r="LCP10" s="3"/>
      <c r="LCQ10" s="78"/>
      <c r="LCR10" s="79"/>
      <c r="LCS10" s="3"/>
      <c r="LCV10" s="79"/>
      <c r="LCW10" s="3"/>
      <c r="LCZ10" s="79"/>
      <c r="LDA10" s="3"/>
      <c r="LDB10" s="78"/>
      <c r="LDC10" s="79"/>
      <c r="LDD10" s="3"/>
      <c r="LDG10" s="79"/>
      <c r="LDH10" s="3"/>
      <c r="LDK10" s="79"/>
      <c r="LDL10" s="3"/>
      <c r="LDM10" s="78"/>
      <c r="LDN10" s="79"/>
      <c r="LDO10" s="3"/>
      <c r="LDR10" s="79"/>
      <c r="LDS10" s="3"/>
      <c r="LDV10" s="79"/>
      <c r="LDW10" s="3"/>
      <c r="LDX10" s="78"/>
      <c r="LDY10" s="79"/>
      <c r="LDZ10" s="3"/>
      <c r="LEC10" s="79"/>
      <c r="LED10" s="3"/>
      <c r="LEG10" s="79"/>
      <c r="LEH10" s="3"/>
      <c r="LEI10" s="78"/>
      <c r="LEJ10" s="79"/>
      <c r="LEK10" s="3"/>
      <c r="LEN10" s="79"/>
      <c r="LEO10" s="3"/>
      <c r="LER10" s="79"/>
      <c r="LES10" s="3"/>
      <c r="LET10" s="78"/>
      <c r="LEU10" s="79"/>
      <c r="LEV10" s="3"/>
      <c r="LEY10" s="79"/>
      <c r="LEZ10" s="3"/>
      <c r="LFC10" s="79"/>
      <c r="LFD10" s="3"/>
      <c r="LFE10" s="78"/>
      <c r="LFF10" s="79"/>
      <c r="LFG10" s="3"/>
      <c r="LFJ10" s="79"/>
      <c r="LFK10" s="3"/>
      <c r="LFN10" s="79"/>
      <c r="LFO10" s="3"/>
      <c r="LFP10" s="78"/>
      <c r="LFQ10" s="79"/>
      <c r="LFR10" s="3"/>
      <c r="LFU10" s="79"/>
      <c r="LFV10" s="3"/>
      <c r="LFY10" s="79"/>
      <c r="LFZ10" s="3"/>
      <c r="LGA10" s="78"/>
      <c r="LGB10" s="79"/>
      <c r="LGC10" s="3"/>
      <c r="LGF10" s="79"/>
      <c r="LGG10" s="3"/>
      <c r="LGJ10" s="79"/>
      <c r="LGK10" s="3"/>
      <c r="LGL10" s="78"/>
      <c r="LGM10" s="79"/>
      <c r="LGN10" s="3"/>
      <c r="LGQ10" s="79"/>
      <c r="LGR10" s="3"/>
      <c r="LGU10" s="79"/>
      <c r="LGV10" s="3"/>
      <c r="LGW10" s="78"/>
      <c r="LGX10" s="79"/>
      <c r="LGY10" s="3"/>
      <c r="LHB10" s="79"/>
      <c r="LHC10" s="3"/>
      <c r="LHF10" s="79"/>
      <c r="LHG10" s="3"/>
      <c r="LHH10" s="78"/>
      <c r="LHI10" s="79"/>
      <c r="LHJ10" s="3"/>
      <c r="LHM10" s="79"/>
      <c r="LHN10" s="3"/>
      <c r="LHQ10" s="79"/>
      <c r="LHR10" s="3"/>
      <c r="LHS10" s="78"/>
      <c r="LHT10" s="79"/>
      <c r="LHU10" s="3"/>
      <c r="LHX10" s="79"/>
      <c r="LHY10" s="3"/>
      <c r="LIB10" s="79"/>
      <c r="LIC10" s="3"/>
      <c r="LID10" s="78"/>
      <c r="LIE10" s="79"/>
      <c r="LIF10" s="3"/>
      <c r="LII10" s="79"/>
      <c r="LIJ10" s="3"/>
      <c r="LIM10" s="79"/>
      <c r="LIN10" s="3"/>
      <c r="LIO10" s="78"/>
      <c r="LIP10" s="79"/>
      <c r="LIQ10" s="3"/>
      <c r="LIT10" s="79"/>
      <c r="LIU10" s="3"/>
      <c r="LIX10" s="79"/>
      <c r="LIY10" s="3"/>
      <c r="LIZ10" s="78"/>
      <c r="LJA10" s="79"/>
      <c r="LJB10" s="3"/>
      <c r="LJE10" s="79"/>
      <c r="LJF10" s="3"/>
      <c r="LJI10" s="79"/>
      <c r="LJJ10" s="3"/>
      <c r="LJK10" s="78"/>
      <c r="LJL10" s="79"/>
      <c r="LJM10" s="3"/>
      <c r="LJP10" s="79"/>
      <c r="LJQ10" s="3"/>
      <c r="LJT10" s="79"/>
      <c r="LJU10" s="3"/>
      <c r="LJV10" s="78"/>
      <c r="LJW10" s="79"/>
      <c r="LJX10" s="3"/>
      <c r="LKA10" s="79"/>
      <c r="LKB10" s="3"/>
      <c r="LKE10" s="79"/>
      <c r="LKF10" s="3"/>
      <c r="LKG10" s="78"/>
      <c r="LKH10" s="79"/>
      <c r="LKI10" s="3"/>
      <c r="LKL10" s="79"/>
      <c r="LKM10" s="3"/>
      <c r="LKP10" s="79"/>
      <c r="LKQ10" s="3"/>
      <c r="LKR10" s="78"/>
      <c r="LKS10" s="79"/>
      <c r="LKT10" s="3"/>
      <c r="LKW10" s="79"/>
      <c r="LKX10" s="3"/>
      <c r="LLA10" s="79"/>
      <c r="LLB10" s="3"/>
      <c r="LLC10" s="78"/>
      <c r="LLD10" s="79"/>
      <c r="LLE10" s="3"/>
      <c r="LLH10" s="79"/>
      <c r="LLI10" s="3"/>
      <c r="LLL10" s="79"/>
      <c r="LLM10" s="3"/>
      <c r="LLN10" s="78"/>
      <c r="LLO10" s="79"/>
      <c r="LLP10" s="3"/>
      <c r="LLS10" s="79"/>
      <c r="LLT10" s="3"/>
      <c r="LLW10" s="79"/>
      <c r="LLX10" s="3"/>
      <c r="LLY10" s="78"/>
      <c r="LLZ10" s="79"/>
      <c r="LMA10" s="3"/>
      <c r="LMD10" s="79"/>
      <c r="LME10" s="3"/>
      <c r="LMH10" s="79"/>
      <c r="LMI10" s="3"/>
      <c r="LMJ10" s="78"/>
      <c r="LMK10" s="79"/>
      <c r="LML10" s="3"/>
      <c r="LMO10" s="79"/>
      <c r="LMP10" s="3"/>
      <c r="LMS10" s="79"/>
      <c r="LMT10" s="3"/>
      <c r="LMU10" s="78"/>
      <c r="LMV10" s="79"/>
      <c r="LMW10" s="3"/>
      <c r="LMZ10" s="79"/>
      <c r="LNA10" s="3"/>
      <c r="LND10" s="79"/>
      <c r="LNE10" s="3"/>
      <c r="LNF10" s="78"/>
      <c r="LNG10" s="79"/>
      <c r="LNH10" s="3"/>
      <c r="LNK10" s="79"/>
      <c r="LNL10" s="3"/>
      <c r="LNO10" s="79"/>
      <c r="LNP10" s="3"/>
      <c r="LNQ10" s="78"/>
      <c r="LNR10" s="79"/>
      <c r="LNS10" s="3"/>
      <c r="LNV10" s="79"/>
      <c r="LNW10" s="3"/>
      <c r="LNZ10" s="79"/>
      <c r="LOA10" s="3"/>
      <c r="LOB10" s="78"/>
      <c r="LOC10" s="79"/>
      <c r="LOD10" s="3"/>
      <c r="LOG10" s="79"/>
      <c r="LOH10" s="3"/>
      <c r="LOK10" s="79"/>
      <c r="LOL10" s="3"/>
      <c r="LOM10" s="78"/>
      <c r="LON10" s="79"/>
      <c r="LOO10" s="3"/>
      <c r="LOR10" s="79"/>
      <c r="LOS10" s="3"/>
      <c r="LOV10" s="79"/>
      <c r="LOW10" s="3"/>
      <c r="LOX10" s="78"/>
      <c r="LOY10" s="79"/>
      <c r="LOZ10" s="3"/>
      <c r="LPC10" s="79"/>
      <c r="LPD10" s="3"/>
      <c r="LPG10" s="79"/>
      <c r="LPH10" s="3"/>
      <c r="LPI10" s="78"/>
      <c r="LPJ10" s="79"/>
      <c r="LPK10" s="3"/>
      <c r="LPN10" s="79"/>
      <c r="LPO10" s="3"/>
      <c r="LPR10" s="79"/>
      <c r="LPS10" s="3"/>
      <c r="LPT10" s="78"/>
      <c r="LPU10" s="79"/>
      <c r="LPV10" s="3"/>
      <c r="LPY10" s="79"/>
      <c r="LPZ10" s="3"/>
      <c r="LQC10" s="79"/>
      <c r="LQD10" s="3"/>
      <c r="LQE10" s="78"/>
      <c r="LQF10" s="79"/>
      <c r="LQG10" s="3"/>
      <c r="LQJ10" s="79"/>
      <c r="LQK10" s="3"/>
      <c r="LQN10" s="79"/>
      <c r="LQO10" s="3"/>
      <c r="LQP10" s="78"/>
      <c r="LQQ10" s="79"/>
      <c r="LQR10" s="3"/>
      <c r="LQU10" s="79"/>
      <c r="LQV10" s="3"/>
      <c r="LQY10" s="79"/>
      <c r="LQZ10" s="3"/>
      <c r="LRA10" s="78"/>
      <c r="LRB10" s="79"/>
      <c r="LRC10" s="3"/>
      <c r="LRF10" s="79"/>
      <c r="LRG10" s="3"/>
      <c r="LRJ10" s="79"/>
      <c r="LRK10" s="3"/>
      <c r="LRL10" s="78"/>
      <c r="LRM10" s="79"/>
      <c r="LRN10" s="3"/>
      <c r="LRQ10" s="79"/>
      <c r="LRR10" s="3"/>
      <c r="LRU10" s="79"/>
      <c r="LRV10" s="3"/>
      <c r="LRW10" s="78"/>
      <c r="LRX10" s="79"/>
      <c r="LRY10" s="3"/>
      <c r="LSB10" s="79"/>
      <c r="LSC10" s="3"/>
      <c r="LSF10" s="79"/>
      <c r="LSG10" s="3"/>
      <c r="LSH10" s="78"/>
      <c r="LSI10" s="79"/>
      <c r="LSJ10" s="3"/>
      <c r="LSM10" s="79"/>
      <c r="LSN10" s="3"/>
      <c r="LSQ10" s="79"/>
      <c r="LSR10" s="3"/>
      <c r="LSS10" s="78"/>
      <c r="LST10" s="79"/>
      <c r="LSU10" s="3"/>
      <c r="LSX10" s="79"/>
      <c r="LSY10" s="3"/>
      <c r="LTB10" s="79"/>
      <c r="LTC10" s="3"/>
      <c r="LTD10" s="78"/>
      <c r="LTE10" s="79"/>
      <c r="LTF10" s="3"/>
      <c r="LTI10" s="79"/>
      <c r="LTJ10" s="3"/>
      <c r="LTM10" s="79"/>
      <c r="LTN10" s="3"/>
      <c r="LTO10" s="78"/>
      <c r="LTP10" s="79"/>
      <c r="LTQ10" s="3"/>
      <c r="LTT10" s="79"/>
      <c r="LTU10" s="3"/>
      <c r="LTX10" s="79"/>
      <c r="LTY10" s="3"/>
      <c r="LTZ10" s="78"/>
      <c r="LUA10" s="79"/>
      <c r="LUB10" s="3"/>
      <c r="LUE10" s="79"/>
      <c r="LUF10" s="3"/>
      <c r="LUI10" s="79"/>
      <c r="LUJ10" s="3"/>
      <c r="LUK10" s="78"/>
      <c r="LUL10" s="79"/>
      <c r="LUM10" s="3"/>
      <c r="LUP10" s="79"/>
      <c r="LUQ10" s="3"/>
      <c r="LUT10" s="79"/>
      <c r="LUU10" s="3"/>
      <c r="LUV10" s="78"/>
      <c r="LUW10" s="79"/>
      <c r="LUX10" s="3"/>
      <c r="LVA10" s="79"/>
      <c r="LVB10" s="3"/>
      <c r="LVE10" s="79"/>
      <c r="LVF10" s="3"/>
      <c r="LVG10" s="78"/>
      <c r="LVH10" s="79"/>
      <c r="LVI10" s="3"/>
      <c r="LVL10" s="79"/>
      <c r="LVM10" s="3"/>
      <c r="LVP10" s="79"/>
      <c r="LVQ10" s="3"/>
      <c r="LVR10" s="78"/>
      <c r="LVS10" s="79"/>
      <c r="LVT10" s="3"/>
      <c r="LVW10" s="79"/>
      <c r="LVX10" s="3"/>
      <c r="LWA10" s="79"/>
      <c r="LWB10" s="3"/>
      <c r="LWC10" s="78"/>
      <c r="LWD10" s="79"/>
      <c r="LWE10" s="3"/>
      <c r="LWH10" s="79"/>
      <c r="LWI10" s="3"/>
      <c r="LWL10" s="79"/>
      <c r="LWM10" s="3"/>
      <c r="LWN10" s="78"/>
      <c r="LWO10" s="79"/>
      <c r="LWP10" s="3"/>
      <c r="LWS10" s="79"/>
      <c r="LWT10" s="3"/>
      <c r="LWW10" s="79"/>
      <c r="LWX10" s="3"/>
      <c r="LWY10" s="78"/>
      <c r="LWZ10" s="79"/>
      <c r="LXA10" s="3"/>
      <c r="LXD10" s="79"/>
      <c r="LXE10" s="3"/>
      <c r="LXH10" s="79"/>
      <c r="LXI10" s="3"/>
      <c r="LXJ10" s="78"/>
      <c r="LXK10" s="79"/>
      <c r="LXL10" s="3"/>
      <c r="LXO10" s="79"/>
      <c r="LXP10" s="3"/>
      <c r="LXS10" s="79"/>
      <c r="LXT10" s="3"/>
      <c r="LXU10" s="78"/>
      <c r="LXV10" s="79"/>
      <c r="LXW10" s="3"/>
      <c r="LXZ10" s="79"/>
      <c r="LYA10" s="3"/>
      <c r="LYD10" s="79"/>
      <c r="LYE10" s="3"/>
      <c r="LYF10" s="78"/>
      <c r="LYG10" s="79"/>
      <c r="LYH10" s="3"/>
      <c r="LYK10" s="79"/>
      <c r="LYL10" s="3"/>
      <c r="LYO10" s="79"/>
      <c r="LYP10" s="3"/>
      <c r="LYQ10" s="78"/>
      <c r="LYR10" s="79"/>
      <c r="LYS10" s="3"/>
      <c r="LYV10" s="79"/>
      <c r="LYW10" s="3"/>
      <c r="LYZ10" s="79"/>
      <c r="LZA10" s="3"/>
      <c r="LZB10" s="78"/>
      <c r="LZC10" s="79"/>
      <c r="LZD10" s="3"/>
      <c r="LZG10" s="79"/>
      <c r="LZH10" s="3"/>
      <c r="LZK10" s="79"/>
      <c r="LZL10" s="3"/>
      <c r="LZM10" s="78"/>
      <c r="LZN10" s="79"/>
      <c r="LZO10" s="3"/>
      <c r="LZR10" s="79"/>
      <c r="LZS10" s="3"/>
      <c r="LZV10" s="79"/>
      <c r="LZW10" s="3"/>
      <c r="LZX10" s="78"/>
      <c r="LZY10" s="79"/>
      <c r="LZZ10" s="3"/>
      <c r="MAC10" s="79"/>
      <c r="MAD10" s="3"/>
      <c r="MAG10" s="79"/>
      <c r="MAH10" s="3"/>
      <c r="MAI10" s="78"/>
      <c r="MAJ10" s="79"/>
      <c r="MAK10" s="3"/>
      <c r="MAN10" s="79"/>
      <c r="MAO10" s="3"/>
      <c r="MAR10" s="79"/>
      <c r="MAS10" s="3"/>
      <c r="MAT10" s="78"/>
      <c r="MAU10" s="79"/>
      <c r="MAV10" s="3"/>
      <c r="MAY10" s="79"/>
      <c r="MAZ10" s="3"/>
      <c r="MBC10" s="79"/>
      <c r="MBD10" s="3"/>
      <c r="MBE10" s="78"/>
      <c r="MBF10" s="79"/>
      <c r="MBG10" s="3"/>
      <c r="MBJ10" s="79"/>
      <c r="MBK10" s="3"/>
      <c r="MBN10" s="79"/>
      <c r="MBO10" s="3"/>
      <c r="MBP10" s="78"/>
      <c r="MBQ10" s="79"/>
      <c r="MBR10" s="3"/>
      <c r="MBU10" s="79"/>
      <c r="MBV10" s="3"/>
      <c r="MBY10" s="79"/>
      <c r="MBZ10" s="3"/>
      <c r="MCA10" s="78"/>
      <c r="MCB10" s="79"/>
      <c r="MCC10" s="3"/>
      <c r="MCF10" s="79"/>
      <c r="MCG10" s="3"/>
      <c r="MCJ10" s="79"/>
      <c r="MCK10" s="3"/>
      <c r="MCL10" s="78"/>
      <c r="MCM10" s="79"/>
      <c r="MCN10" s="3"/>
      <c r="MCQ10" s="79"/>
      <c r="MCR10" s="3"/>
      <c r="MCU10" s="79"/>
      <c r="MCV10" s="3"/>
      <c r="MCW10" s="78"/>
      <c r="MCX10" s="79"/>
      <c r="MCY10" s="3"/>
      <c r="MDB10" s="79"/>
      <c r="MDC10" s="3"/>
      <c r="MDF10" s="79"/>
      <c r="MDG10" s="3"/>
      <c r="MDH10" s="78"/>
      <c r="MDI10" s="79"/>
      <c r="MDJ10" s="3"/>
      <c r="MDM10" s="79"/>
      <c r="MDN10" s="3"/>
      <c r="MDQ10" s="79"/>
      <c r="MDR10" s="3"/>
      <c r="MDS10" s="78"/>
      <c r="MDT10" s="79"/>
      <c r="MDU10" s="3"/>
      <c r="MDX10" s="79"/>
      <c r="MDY10" s="3"/>
      <c r="MEB10" s="79"/>
      <c r="MEC10" s="3"/>
      <c r="MED10" s="78"/>
      <c r="MEE10" s="79"/>
      <c r="MEF10" s="3"/>
      <c r="MEI10" s="79"/>
      <c r="MEJ10" s="3"/>
      <c r="MEM10" s="79"/>
      <c r="MEN10" s="3"/>
      <c r="MEO10" s="78"/>
      <c r="MEP10" s="79"/>
      <c r="MEQ10" s="3"/>
      <c r="MET10" s="79"/>
      <c r="MEU10" s="3"/>
      <c r="MEX10" s="79"/>
      <c r="MEY10" s="3"/>
      <c r="MEZ10" s="78"/>
      <c r="MFA10" s="79"/>
      <c r="MFB10" s="3"/>
      <c r="MFE10" s="79"/>
      <c r="MFF10" s="3"/>
      <c r="MFI10" s="79"/>
      <c r="MFJ10" s="3"/>
      <c r="MFK10" s="78"/>
      <c r="MFL10" s="79"/>
      <c r="MFM10" s="3"/>
      <c r="MFP10" s="79"/>
      <c r="MFQ10" s="3"/>
      <c r="MFT10" s="79"/>
      <c r="MFU10" s="3"/>
      <c r="MFV10" s="78"/>
      <c r="MFW10" s="79"/>
      <c r="MFX10" s="3"/>
      <c r="MGA10" s="79"/>
      <c r="MGB10" s="3"/>
      <c r="MGE10" s="79"/>
      <c r="MGF10" s="3"/>
      <c r="MGG10" s="78"/>
      <c r="MGH10" s="79"/>
      <c r="MGI10" s="3"/>
      <c r="MGL10" s="79"/>
      <c r="MGM10" s="3"/>
      <c r="MGP10" s="79"/>
      <c r="MGQ10" s="3"/>
      <c r="MGR10" s="78"/>
      <c r="MGS10" s="79"/>
      <c r="MGT10" s="3"/>
      <c r="MGW10" s="79"/>
      <c r="MGX10" s="3"/>
      <c r="MHA10" s="79"/>
      <c r="MHB10" s="3"/>
      <c r="MHC10" s="78"/>
      <c r="MHD10" s="79"/>
      <c r="MHE10" s="3"/>
      <c r="MHH10" s="79"/>
      <c r="MHI10" s="3"/>
      <c r="MHL10" s="79"/>
      <c r="MHM10" s="3"/>
      <c r="MHN10" s="78"/>
      <c r="MHO10" s="79"/>
      <c r="MHP10" s="3"/>
      <c r="MHS10" s="79"/>
      <c r="MHT10" s="3"/>
      <c r="MHW10" s="79"/>
      <c r="MHX10" s="3"/>
      <c r="MHY10" s="78"/>
      <c r="MHZ10" s="79"/>
      <c r="MIA10" s="3"/>
      <c r="MID10" s="79"/>
      <c r="MIE10" s="3"/>
      <c r="MIH10" s="79"/>
      <c r="MII10" s="3"/>
      <c r="MIJ10" s="78"/>
      <c r="MIK10" s="79"/>
      <c r="MIL10" s="3"/>
      <c r="MIO10" s="79"/>
      <c r="MIP10" s="3"/>
      <c r="MIS10" s="79"/>
      <c r="MIT10" s="3"/>
      <c r="MIU10" s="78"/>
      <c r="MIV10" s="79"/>
      <c r="MIW10" s="3"/>
      <c r="MIZ10" s="79"/>
      <c r="MJA10" s="3"/>
      <c r="MJD10" s="79"/>
      <c r="MJE10" s="3"/>
      <c r="MJF10" s="78"/>
      <c r="MJG10" s="79"/>
      <c r="MJH10" s="3"/>
      <c r="MJK10" s="79"/>
      <c r="MJL10" s="3"/>
      <c r="MJO10" s="79"/>
      <c r="MJP10" s="3"/>
      <c r="MJQ10" s="78"/>
      <c r="MJR10" s="79"/>
      <c r="MJS10" s="3"/>
      <c r="MJV10" s="79"/>
      <c r="MJW10" s="3"/>
      <c r="MJZ10" s="79"/>
      <c r="MKA10" s="3"/>
      <c r="MKB10" s="78"/>
      <c r="MKC10" s="79"/>
      <c r="MKD10" s="3"/>
      <c r="MKG10" s="79"/>
      <c r="MKH10" s="3"/>
      <c r="MKK10" s="79"/>
      <c r="MKL10" s="3"/>
      <c r="MKM10" s="78"/>
      <c r="MKN10" s="79"/>
      <c r="MKO10" s="3"/>
      <c r="MKR10" s="79"/>
      <c r="MKS10" s="3"/>
      <c r="MKV10" s="79"/>
      <c r="MKW10" s="3"/>
      <c r="MKX10" s="78"/>
      <c r="MKY10" s="79"/>
      <c r="MKZ10" s="3"/>
      <c r="MLC10" s="79"/>
      <c r="MLD10" s="3"/>
      <c r="MLG10" s="79"/>
      <c r="MLH10" s="3"/>
      <c r="MLI10" s="78"/>
      <c r="MLJ10" s="79"/>
      <c r="MLK10" s="3"/>
      <c r="MLN10" s="79"/>
      <c r="MLO10" s="3"/>
      <c r="MLR10" s="79"/>
      <c r="MLS10" s="3"/>
      <c r="MLT10" s="78"/>
      <c r="MLU10" s="79"/>
      <c r="MLV10" s="3"/>
      <c r="MLY10" s="79"/>
      <c r="MLZ10" s="3"/>
      <c r="MMC10" s="79"/>
      <c r="MMD10" s="3"/>
      <c r="MME10" s="78"/>
      <c r="MMF10" s="79"/>
      <c r="MMG10" s="3"/>
      <c r="MMJ10" s="79"/>
      <c r="MMK10" s="3"/>
      <c r="MMN10" s="79"/>
      <c r="MMO10" s="3"/>
      <c r="MMP10" s="78"/>
      <c r="MMQ10" s="79"/>
      <c r="MMR10" s="3"/>
      <c r="MMU10" s="79"/>
      <c r="MMV10" s="3"/>
      <c r="MMY10" s="79"/>
      <c r="MMZ10" s="3"/>
      <c r="MNA10" s="78"/>
      <c r="MNB10" s="79"/>
      <c r="MNC10" s="3"/>
      <c r="MNF10" s="79"/>
      <c r="MNG10" s="3"/>
      <c r="MNJ10" s="79"/>
      <c r="MNK10" s="3"/>
      <c r="MNL10" s="78"/>
      <c r="MNM10" s="79"/>
      <c r="MNN10" s="3"/>
      <c r="MNQ10" s="79"/>
      <c r="MNR10" s="3"/>
      <c r="MNU10" s="79"/>
      <c r="MNV10" s="3"/>
      <c r="MNW10" s="78"/>
      <c r="MNX10" s="79"/>
      <c r="MNY10" s="3"/>
      <c r="MOB10" s="79"/>
      <c r="MOC10" s="3"/>
      <c r="MOF10" s="79"/>
      <c r="MOG10" s="3"/>
      <c r="MOH10" s="78"/>
      <c r="MOI10" s="79"/>
      <c r="MOJ10" s="3"/>
      <c r="MOM10" s="79"/>
      <c r="MON10" s="3"/>
      <c r="MOQ10" s="79"/>
      <c r="MOR10" s="3"/>
      <c r="MOS10" s="78"/>
      <c r="MOT10" s="79"/>
      <c r="MOU10" s="3"/>
      <c r="MOX10" s="79"/>
      <c r="MOY10" s="3"/>
      <c r="MPB10" s="79"/>
      <c r="MPC10" s="3"/>
      <c r="MPD10" s="78"/>
      <c r="MPE10" s="79"/>
      <c r="MPF10" s="3"/>
      <c r="MPI10" s="79"/>
      <c r="MPJ10" s="3"/>
      <c r="MPM10" s="79"/>
      <c r="MPN10" s="3"/>
      <c r="MPO10" s="78"/>
      <c r="MPP10" s="79"/>
      <c r="MPQ10" s="3"/>
      <c r="MPT10" s="79"/>
      <c r="MPU10" s="3"/>
      <c r="MPX10" s="79"/>
      <c r="MPY10" s="3"/>
      <c r="MPZ10" s="78"/>
      <c r="MQA10" s="79"/>
      <c r="MQB10" s="3"/>
      <c r="MQE10" s="79"/>
      <c r="MQF10" s="3"/>
      <c r="MQI10" s="79"/>
      <c r="MQJ10" s="3"/>
      <c r="MQK10" s="78"/>
      <c r="MQL10" s="79"/>
      <c r="MQM10" s="3"/>
      <c r="MQP10" s="79"/>
      <c r="MQQ10" s="3"/>
      <c r="MQT10" s="79"/>
      <c r="MQU10" s="3"/>
      <c r="MQV10" s="78"/>
      <c r="MQW10" s="79"/>
      <c r="MQX10" s="3"/>
      <c r="MRA10" s="79"/>
      <c r="MRB10" s="3"/>
      <c r="MRE10" s="79"/>
      <c r="MRF10" s="3"/>
      <c r="MRG10" s="78"/>
      <c r="MRH10" s="79"/>
      <c r="MRI10" s="3"/>
      <c r="MRL10" s="79"/>
      <c r="MRM10" s="3"/>
      <c r="MRP10" s="79"/>
      <c r="MRQ10" s="3"/>
      <c r="MRR10" s="78"/>
      <c r="MRS10" s="79"/>
      <c r="MRT10" s="3"/>
      <c r="MRW10" s="79"/>
      <c r="MRX10" s="3"/>
      <c r="MSA10" s="79"/>
      <c r="MSB10" s="3"/>
      <c r="MSC10" s="78"/>
      <c r="MSD10" s="79"/>
      <c r="MSE10" s="3"/>
      <c r="MSH10" s="79"/>
      <c r="MSI10" s="3"/>
      <c r="MSL10" s="79"/>
      <c r="MSM10" s="3"/>
      <c r="MSN10" s="78"/>
      <c r="MSO10" s="79"/>
      <c r="MSP10" s="3"/>
      <c r="MSS10" s="79"/>
      <c r="MST10" s="3"/>
      <c r="MSW10" s="79"/>
      <c r="MSX10" s="3"/>
      <c r="MSY10" s="78"/>
      <c r="MSZ10" s="79"/>
      <c r="MTA10" s="3"/>
      <c r="MTD10" s="79"/>
      <c r="MTE10" s="3"/>
      <c r="MTH10" s="79"/>
      <c r="MTI10" s="3"/>
      <c r="MTJ10" s="78"/>
      <c r="MTK10" s="79"/>
      <c r="MTL10" s="3"/>
      <c r="MTO10" s="79"/>
      <c r="MTP10" s="3"/>
      <c r="MTS10" s="79"/>
      <c r="MTT10" s="3"/>
      <c r="MTU10" s="78"/>
      <c r="MTV10" s="79"/>
      <c r="MTW10" s="3"/>
      <c r="MTZ10" s="79"/>
      <c r="MUA10" s="3"/>
      <c r="MUD10" s="79"/>
      <c r="MUE10" s="3"/>
      <c r="MUF10" s="78"/>
      <c r="MUG10" s="79"/>
      <c r="MUH10" s="3"/>
      <c r="MUK10" s="79"/>
      <c r="MUL10" s="3"/>
      <c r="MUO10" s="79"/>
      <c r="MUP10" s="3"/>
      <c r="MUQ10" s="78"/>
      <c r="MUR10" s="79"/>
      <c r="MUS10" s="3"/>
      <c r="MUV10" s="79"/>
      <c r="MUW10" s="3"/>
      <c r="MUZ10" s="79"/>
      <c r="MVA10" s="3"/>
      <c r="MVB10" s="78"/>
      <c r="MVC10" s="79"/>
      <c r="MVD10" s="3"/>
      <c r="MVG10" s="79"/>
      <c r="MVH10" s="3"/>
      <c r="MVK10" s="79"/>
      <c r="MVL10" s="3"/>
      <c r="MVM10" s="78"/>
      <c r="MVN10" s="79"/>
      <c r="MVO10" s="3"/>
      <c r="MVR10" s="79"/>
      <c r="MVS10" s="3"/>
      <c r="MVV10" s="79"/>
      <c r="MVW10" s="3"/>
      <c r="MVX10" s="78"/>
      <c r="MVY10" s="79"/>
      <c r="MVZ10" s="3"/>
      <c r="MWC10" s="79"/>
      <c r="MWD10" s="3"/>
      <c r="MWG10" s="79"/>
      <c r="MWH10" s="3"/>
      <c r="MWI10" s="78"/>
      <c r="MWJ10" s="79"/>
      <c r="MWK10" s="3"/>
      <c r="MWN10" s="79"/>
      <c r="MWO10" s="3"/>
      <c r="MWR10" s="79"/>
      <c r="MWS10" s="3"/>
      <c r="MWT10" s="78"/>
      <c r="MWU10" s="79"/>
      <c r="MWV10" s="3"/>
      <c r="MWY10" s="79"/>
      <c r="MWZ10" s="3"/>
      <c r="MXC10" s="79"/>
      <c r="MXD10" s="3"/>
      <c r="MXE10" s="78"/>
      <c r="MXF10" s="79"/>
      <c r="MXG10" s="3"/>
      <c r="MXJ10" s="79"/>
      <c r="MXK10" s="3"/>
      <c r="MXN10" s="79"/>
      <c r="MXO10" s="3"/>
      <c r="MXP10" s="78"/>
      <c r="MXQ10" s="79"/>
      <c r="MXR10" s="3"/>
      <c r="MXU10" s="79"/>
      <c r="MXV10" s="3"/>
      <c r="MXY10" s="79"/>
      <c r="MXZ10" s="3"/>
      <c r="MYA10" s="78"/>
      <c r="MYB10" s="79"/>
      <c r="MYC10" s="3"/>
      <c r="MYF10" s="79"/>
      <c r="MYG10" s="3"/>
      <c r="MYJ10" s="79"/>
      <c r="MYK10" s="3"/>
      <c r="MYL10" s="78"/>
      <c r="MYM10" s="79"/>
      <c r="MYN10" s="3"/>
      <c r="MYQ10" s="79"/>
      <c r="MYR10" s="3"/>
      <c r="MYU10" s="79"/>
      <c r="MYV10" s="3"/>
      <c r="MYW10" s="78"/>
      <c r="MYX10" s="79"/>
      <c r="MYY10" s="3"/>
      <c r="MZB10" s="79"/>
      <c r="MZC10" s="3"/>
      <c r="MZF10" s="79"/>
      <c r="MZG10" s="3"/>
      <c r="MZH10" s="78"/>
      <c r="MZI10" s="79"/>
      <c r="MZJ10" s="3"/>
      <c r="MZM10" s="79"/>
      <c r="MZN10" s="3"/>
      <c r="MZQ10" s="79"/>
      <c r="MZR10" s="3"/>
      <c r="MZS10" s="78"/>
      <c r="MZT10" s="79"/>
      <c r="MZU10" s="3"/>
      <c r="MZX10" s="79"/>
      <c r="MZY10" s="3"/>
      <c r="NAB10" s="79"/>
      <c r="NAC10" s="3"/>
      <c r="NAD10" s="78"/>
      <c r="NAE10" s="79"/>
      <c r="NAF10" s="3"/>
      <c r="NAI10" s="79"/>
      <c r="NAJ10" s="3"/>
      <c r="NAM10" s="79"/>
      <c r="NAN10" s="3"/>
      <c r="NAO10" s="78"/>
      <c r="NAP10" s="79"/>
      <c r="NAQ10" s="3"/>
      <c r="NAT10" s="79"/>
      <c r="NAU10" s="3"/>
      <c r="NAX10" s="79"/>
      <c r="NAY10" s="3"/>
      <c r="NAZ10" s="78"/>
      <c r="NBA10" s="79"/>
      <c r="NBB10" s="3"/>
      <c r="NBE10" s="79"/>
      <c r="NBF10" s="3"/>
      <c r="NBI10" s="79"/>
      <c r="NBJ10" s="3"/>
      <c r="NBK10" s="78"/>
      <c r="NBL10" s="79"/>
      <c r="NBM10" s="3"/>
      <c r="NBP10" s="79"/>
      <c r="NBQ10" s="3"/>
      <c r="NBT10" s="79"/>
      <c r="NBU10" s="3"/>
      <c r="NBV10" s="78"/>
      <c r="NBW10" s="79"/>
      <c r="NBX10" s="3"/>
      <c r="NCA10" s="79"/>
      <c r="NCB10" s="3"/>
      <c r="NCE10" s="79"/>
      <c r="NCF10" s="3"/>
      <c r="NCG10" s="78"/>
      <c r="NCH10" s="79"/>
      <c r="NCI10" s="3"/>
      <c r="NCL10" s="79"/>
      <c r="NCM10" s="3"/>
      <c r="NCP10" s="79"/>
      <c r="NCQ10" s="3"/>
      <c r="NCR10" s="78"/>
      <c r="NCS10" s="79"/>
      <c r="NCT10" s="3"/>
      <c r="NCW10" s="79"/>
      <c r="NCX10" s="3"/>
      <c r="NDA10" s="79"/>
      <c r="NDB10" s="3"/>
      <c r="NDC10" s="78"/>
      <c r="NDD10" s="79"/>
      <c r="NDE10" s="3"/>
      <c r="NDH10" s="79"/>
      <c r="NDI10" s="3"/>
      <c r="NDL10" s="79"/>
      <c r="NDM10" s="3"/>
      <c r="NDN10" s="78"/>
      <c r="NDO10" s="79"/>
      <c r="NDP10" s="3"/>
      <c r="NDS10" s="79"/>
      <c r="NDT10" s="3"/>
      <c r="NDW10" s="79"/>
      <c r="NDX10" s="3"/>
      <c r="NDY10" s="78"/>
      <c r="NDZ10" s="79"/>
      <c r="NEA10" s="3"/>
      <c r="NED10" s="79"/>
      <c r="NEE10" s="3"/>
      <c r="NEH10" s="79"/>
      <c r="NEI10" s="3"/>
      <c r="NEJ10" s="78"/>
      <c r="NEK10" s="79"/>
      <c r="NEL10" s="3"/>
      <c r="NEO10" s="79"/>
      <c r="NEP10" s="3"/>
      <c r="NES10" s="79"/>
      <c r="NET10" s="3"/>
      <c r="NEU10" s="78"/>
      <c r="NEV10" s="79"/>
      <c r="NEW10" s="3"/>
      <c r="NEZ10" s="79"/>
      <c r="NFA10" s="3"/>
      <c r="NFD10" s="79"/>
      <c r="NFE10" s="3"/>
      <c r="NFF10" s="78"/>
      <c r="NFG10" s="79"/>
      <c r="NFH10" s="3"/>
      <c r="NFK10" s="79"/>
      <c r="NFL10" s="3"/>
      <c r="NFO10" s="79"/>
      <c r="NFP10" s="3"/>
      <c r="NFQ10" s="78"/>
      <c r="NFR10" s="79"/>
      <c r="NFS10" s="3"/>
      <c r="NFV10" s="79"/>
      <c r="NFW10" s="3"/>
      <c r="NFZ10" s="79"/>
      <c r="NGA10" s="3"/>
      <c r="NGB10" s="78"/>
      <c r="NGC10" s="79"/>
      <c r="NGD10" s="3"/>
      <c r="NGG10" s="79"/>
      <c r="NGH10" s="3"/>
      <c r="NGK10" s="79"/>
      <c r="NGL10" s="3"/>
      <c r="NGM10" s="78"/>
      <c r="NGN10" s="79"/>
      <c r="NGO10" s="3"/>
      <c r="NGR10" s="79"/>
      <c r="NGS10" s="3"/>
      <c r="NGV10" s="79"/>
      <c r="NGW10" s="3"/>
      <c r="NGX10" s="78"/>
      <c r="NGY10" s="79"/>
      <c r="NGZ10" s="3"/>
      <c r="NHC10" s="79"/>
      <c r="NHD10" s="3"/>
      <c r="NHG10" s="79"/>
      <c r="NHH10" s="3"/>
      <c r="NHI10" s="78"/>
      <c r="NHJ10" s="79"/>
      <c r="NHK10" s="3"/>
      <c r="NHN10" s="79"/>
      <c r="NHO10" s="3"/>
      <c r="NHR10" s="79"/>
      <c r="NHS10" s="3"/>
      <c r="NHT10" s="78"/>
      <c r="NHU10" s="79"/>
      <c r="NHV10" s="3"/>
      <c r="NHY10" s="79"/>
      <c r="NHZ10" s="3"/>
      <c r="NIC10" s="79"/>
      <c r="NID10" s="3"/>
      <c r="NIE10" s="78"/>
      <c r="NIF10" s="79"/>
      <c r="NIG10" s="3"/>
      <c r="NIJ10" s="79"/>
      <c r="NIK10" s="3"/>
      <c r="NIN10" s="79"/>
      <c r="NIO10" s="3"/>
      <c r="NIP10" s="78"/>
      <c r="NIQ10" s="79"/>
      <c r="NIR10" s="3"/>
      <c r="NIU10" s="79"/>
      <c r="NIV10" s="3"/>
      <c r="NIY10" s="79"/>
      <c r="NIZ10" s="3"/>
      <c r="NJA10" s="78"/>
      <c r="NJB10" s="79"/>
      <c r="NJC10" s="3"/>
      <c r="NJF10" s="79"/>
      <c r="NJG10" s="3"/>
      <c r="NJJ10" s="79"/>
      <c r="NJK10" s="3"/>
      <c r="NJL10" s="78"/>
      <c r="NJM10" s="79"/>
      <c r="NJN10" s="3"/>
      <c r="NJQ10" s="79"/>
      <c r="NJR10" s="3"/>
      <c r="NJU10" s="79"/>
      <c r="NJV10" s="3"/>
      <c r="NJW10" s="78"/>
      <c r="NJX10" s="79"/>
      <c r="NJY10" s="3"/>
      <c r="NKB10" s="79"/>
      <c r="NKC10" s="3"/>
      <c r="NKF10" s="79"/>
      <c r="NKG10" s="3"/>
      <c r="NKH10" s="78"/>
      <c r="NKI10" s="79"/>
      <c r="NKJ10" s="3"/>
      <c r="NKM10" s="79"/>
      <c r="NKN10" s="3"/>
      <c r="NKQ10" s="79"/>
      <c r="NKR10" s="3"/>
      <c r="NKS10" s="78"/>
      <c r="NKT10" s="79"/>
      <c r="NKU10" s="3"/>
      <c r="NKX10" s="79"/>
      <c r="NKY10" s="3"/>
      <c r="NLB10" s="79"/>
      <c r="NLC10" s="3"/>
      <c r="NLD10" s="78"/>
      <c r="NLE10" s="79"/>
      <c r="NLF10" s="3"/>
      <c r="NLI10" s="79"/>
      <c r="NLJ10" s="3"/>
      <c r="NLM10" s="79"/>
      <c r="NLN10" s="3"/>
      <c r="NLO10" s="78"/>
      <c r="NLP10" s="79"/>
      <c r="NLQ10" s="3"/>
      <c r="NLT10" s="79"/>
      <c r="NLU10" s="3"/>
      <c r="NLX10" s="79"/>
      <c r="NLY10" s="3"/>
      <c r="NLZ10" s="78"/>
      <c r="NMA10" s="79"/>
      <c r="NMB10" s="3"/>
      <c r="NME10" s="79"/>
      <c r="NMF10" s="3"/>
      <c r="NMI10" s="79"/>
      <c r="NMJ10" s="3"/>
      <c r="NMK10" s="78"/>
      <c r="NML10" s="79"/>
      <c r="NMM10" s="3"/>
      <c r="NMP10" s="79"/>
      <c r="NMQ10" s="3"/>
      <c r="NMT10" s="79"/>
      <c r="NMU10" s="3"/>
      <c r="NMV10" s="78"/>
      <c r="NMW10" s="79"/>
      <c r="NMX10" s="3"/>
      <c r="NNA10" s="79"/>
      <c r="NNB10" s="3"/>
      <c r="NNE10" s="79"/>
      <c r="NNF10" s="3"/>
      <c r="NNG10" s="78"/>
      <c r="NNH10" s="79"/>
      <c r="NNI10" s="3"/>
      <c r="NNL10" s="79"/>
      <c r="NNM10" s="3"/>
      <c r="NNP10" s="79"/>
      <c r="NNQ10" s="3"/>
      <c r="NNR10" s="78"/>
      <c r="NNS10" s="79"/>
      <c r="NNT10" s="3"/>
      <c r="NNW10" s="79"/>
      <c r="NNX10" s="3"/>
      <c r="NOA10" s="79"/>
      <c r="NOB10" s="3"/>
      <c r="NOC10" s="78"/>
      <c r="NOD10" s="79"/>
      <c r="NOE10" s="3"/>
      <c r="NOH10" s="79"/>
      <c r="NOI10" s="3"/>
      <c r="NOL10" s="79"/>
      <c r="NOM10" s="3"/>
      <c r="NON10" s="78"/>
      <c r="NOO10" s="79"/>
      <c r="NOP10" s="3"/>
      <c r="NOS10" s="79"/>
      <c r="NOT10" s="3"/>
      <c r="NOW10" s="79"/>
      <c r="NOX10" s="3"/>
      <c r="NOY10" s="78"/>
      <c r="NOZ10" s="79"/>
      <c r="NPA10" s="3"/>
      <c r="NPD10" s="79"/>
      <c r="NPE10" s="3"/>
      <c r="NPH10" s="79"/>
      <c r="NPI10" s="3"/>
      <c r="NPJ10" s="78"/>
      <c r="NPK10" s="79"/>
      <c r="NPL10" s="3"/>
      <c r="NPO10" s="79"/>
      <c r="NPP10" s="3"/>
      <c r="NPS10" s="79"/>
      <c r="NPT10" s="3"/>
      <c r="NPU10" s="78"/>
      <c r="NPV10" s="79"/>
      <c r="NPW10" s="3"/>
      <c r="NPZ10" s="79"/>
      <c r="NQA10" s="3"/>
      <c r="NQD10" s="79"/>
      <c r="NQE10" s="3"/>
      <c r="NQF10" s="78"/>
      <c r="NQG10" s="79"/>
      <c r="NQH10" s="3"/>
      <c r="NQK10" s="79"/>
      <c r="NQL10" s="3"/>
      <c r="NQO10" s="79"/>
      <c r="NQP10" s="3"/>
      <c r="NQQ10" s="78"/>
      <c r="NQR10" s="79"/>
      <c r="NQS10" s="3"/>
      <c r="NQV10" s="79"/>
      <c r="NQW10" s="3"/>
      <c r="NQZ10" s="79"/>
      <c r="NRA10" s="3"/>
      <c r="NRB10" s="78"/>
      <c r="NRC10" s="79"/>
      <c r="NRD10" s="3"/>
      <c r="NRG10" s="79"/>
      <c r="NRH10" s="3"/>
      <c r="NRK10" s="79"/>
      <c r="NRL10" s="3"/>
      <c r="NRM10" s="78"/>
      <c r="NRN10" s="79"/>
      <c r="NRO10" s="3"/>
      <c r="NRR10" s="79"/>
      <c r="NRS10" s="3"/>
      <c r="NRV10" s="79"/>
      <c r="NRW10" s="3"/>
      <c r="NRX10" s="78"/>
      <c r="NRY10" s="79"/>
      <c r="NRZ10" s="3"/>
      <c r="NSC10" s="79"/>
      <c r="NSD10" s="3"/>
      <c r="NSG10" s="79"/>
      <c r="NSH10" s="3"/>
      <c r="NSI10" s="78"/>
      <c r="NSJ10" s="79"/>
      <c r="NSK10" s="3"/>
      <c r="NSN10" s="79"/>
      <c r="NSO10" s="3"/>
      <c r="NSR10" s="79"/>
      <c r="NSS10" s="3"/>
      <c r="NST10" s="78"/>
      <c r="NSU10" s="79"/>
      <c r="NSV10" s="3"/>
      <c r="NSY10" s="79"/>
      <c r="NSZ10" s="3"/>
      <c r="NTC10" s="79"/>
      <c r="NTD10" s="3"/>
      <c r="NTE10" s="78"/>
      <c r="NTF10" s="79"/>
      <c r="NTG10" s="3"/>
      <c r="NTJ10" s="79"/>
      <c r="NTK10" s="3"/>
      <c r="NTN10" s="79"/>
      <c r="NTO10" s="3"/>
      <c r="NTP10" s="78"/>
      <c r="NTQ10" s="79"/>
      <c r="NTR10" s="3"/>
      <c r="NTU10" s="79"/>
      <c r="NTV10" s="3"/>
      <c r="NTY10" s="79"/>
      <c r="NTZ10" s="3"/>
      <c r="NUA10" s="78"/>
      <c r="NUB10" s="79"/>
      <c r="NUC10" s="3"/>
      <c r="NUF10" s="79"/>
      <c r="NUG10" s="3"/>
      <c r="NUJ10" s="79"/>
      <c r="NUK10" s="3"/>
      <c r="NUL10" s="78"/>
      <c r="NUM10" s="79"/>
      <c r="NUN10" s="3"/>
      <c r="NUQ10" s="79"/>
      <c r="NUR10" s="3"/>
      <c r="NUU10" s="79"/>
      <c r="NUV10" s="3"/>
      <c r="NUW10" s="78"/>
      <c r="NUX10" s="79"/>
      <c r="NUY10" s="3"/>
      <c r="NVB10" s="79"/>
      <c r="NVC10" s="3"/>
      <c r="NVF10" s="79"/>
      <c r="NVG10" s="3"/>
      <c r="NVH10" s="78"/>
      <c r="NVI10" s="79"/>
      <c r="NVJ10" s="3"/>
      <c r="NVM10" s="79"/>
      <c r="NVN10" s="3"/>
      <c r="NVQ10" s="79"/>
      <c r="NVR10" s="3"/>
      <c r="NVS10" s="78"/>
      <c r="NVT10" s="79"/>
      <c r="NVU10" s="3"/>
      <c r="NVX10" s="79"/>
      <c r="NVY10" s="3"/>
      <c r="NWB10" s="79"/>
      <c r="NWC10" s="3"/>
      <c r="NWD10" s="78"/>
      <c r="NWE10" s="79"/>
      <c r="NWF10" s="3"/>
      <c r="NWI10" s="79"/>
      <c r="NWJ10" s="3"/>
      <c r="NWM10" s="79"/>
      <c r="NWN10" s="3"/>
      <c r="NWO10" s="78"/>
      <c r="NWP10" s="79"/>
      <c r="NWQ10" s="3"/>
      <c r="NWT10" s="79"/>
      <c r="NWU10" s="3"/>
      <c r="NWX10" s="79"/>
      <c r="NWY10" s="3"/>
      <c r="NWZ10" s="78"/>
      <c r="NXA10" s="79"/>
      <c r="NXB10" s="3"/>
      <c r="NXE10" s="79"/>
      <c r="NXF10" s="3"/>
      <c r="NXI10" s="79"/>
      <c r="NXJ10" s="3"/>
      <c r="NXK10" s="78"/>
      <c r="NXL10" s="79"/>
      <c r="NXM10" s="3"/>
      <c r="NXP10" s="79"/>
      <c r="NXQ10" s="3"/>
      <c r="NXT10" s="79"/>
      <c r="NXU10" s="3"/>
      <c r="NXV10" s="78"/>
      <c r="NXW10" s="79"/>
      <c r="NXX10" s="3"/>
      <c r="NYA10" s="79"/>
      <c r="NYB10" s="3"/>
      <c r="NYE10" s="79"/>
      <c r="NYF10" s="3"/>
      <c r="NYG10" s="78"/>
      <c r="NYH10" s="79"/>
      <c r="NYI10" s="3"/>
      <c r="NYL10" s="79"/>
      <c r="NYM10" s="3"/>
      <c r="NYP10" s="79"/>
      <c r="NYQ10" s="3"/>
      <c r="NYR10" s="78"/>
      <c r="NYS10" s="79"/>
      <c r="NYT10" s="3"/>
      <c r="NYW10" s="79"/>
      <c r="NYX10" s="3"/>
      <c r="NZA10" s="79"/>
      <c r="NZB10" s="3"/>
      <c r="NZC10" s="78"/>
      <c r="NZD10" s="79"/>
      <c r="NZE10" s="3"/>
      <c r="NZH10" s="79"/>
      <c r="NZI10" s="3"/>
      <c r="NZL10" s="79"/>
      <c r="NZM10" s="3"/>
      <c r="NZN10" s="78"/>
      <c r="NZO10" s="79"/>
      <c r="NZP10" s="3"/>
      <c r="NZS10" s="79"/>
      <c r="NZT10" s="3"/>
      <c r="NZW10" s="79"/>
      <c r="NZX10" s="3"/>
      <c r="NZY10" s="78"/>
      <c r="NZZ10" s="79"/>
      <c r="OAA10" s="3"/>
      <c r="OAD10" s="79"/>
      <c r="OAE10" s="3"/>
      <c r="OAH10" s="79"/>
      <c r="OAI10" s="3"/>
      <c r="OAJ10" s="78"/>
      <c r="OAK10" s="79"/>
      <c r="OAL10" s="3"/>
      <c r="OAO10" s="79"/>
      <c r="OAP10" s="3"/>
      <c r="OAS10" s="79"/>
      <c r="OAT10" s="3"/>
      <c r="OAU10" s="78"/>
      <c r="OAV10" s="79"/>
      <c r="OAW10" s="3"/>
      <c r="OAZ10" s="79"/>
      <c r="OBA10" s="3"/>
      <c r="OBD10" s="79"/>
      <c r="OBE10" s="3"/>
      <c r="OBF10" s="78"/>
      <c r="OBG10" s="79"/>
      <c r="OBH10" s="3"/>
      <c r="OBK10" s="79"/>
      <c r="OBL10" s="3"/>
      <c r="OBO10" s="79"/>
      <c r="OBP10" s="3"/>
      <c r="OBQ10" s="78"/>
      <c r="OBR10" s="79"/>
      <c r="OBS10" s="3"/>
      <c r="OBV10" s="79"/>
      <c r="OBW10" s="3"/>
      <c r="OBZ10" s="79"/>
      <c r="OCA10" s="3"/>
      <c r="OCB10" s="78"/>
      <c r="OCC10" s="79"/>
      <c r="OCD10" s="3"/>
      <c r="OCG10" s="79"/>
      <c r="OCH10" s="3"/>
      <c r="OCK10" s="79"/>
      <c r="OCL10" s="3"/>
      <c r="OCM10" s="78"/>
      <c r="OCN10" s="79"/>
      <c r="OCO10" s="3"/>
      <c r="OCR10" s="79"/>
      <c r="OCS10" s="3"/>
      <c r="OCV10" s="79"/>
      <c r="OCW10" s="3"/>
      <c r="OCX10" s="78"/>
      <c r="OCY10" s="79"/>
      <c r="OCZ10" s="3"/>
      <c r="ODC10" s="79"/>
      <c r="ODD10" s="3"/>
      <c r="ODG10" s="79"/>
      <c r="ODH10" s="3"/>
      <c r="ODI10" s="78"/>
      <c r="ODJ10" s="79"/>
      <c r="ODK10" s="3"/>
      <c r="ODN10" s="79"/>
      <c r="ODO10" s="3"/>
      <c r="ODR10" s="79"/>
      <c r="ODS10" s="3"/>
      <c r="ODT10" s="78"/>
      <c r="ODU10" s="79"/>
      <c r="ODV10" s="3"/>
      <c r="ODY10" s="79"/>
      <c r="ODZ10" s="3"/>
      <c r="OEC10" s="79"/>
      <c r="OED10" s="3"/>
      <c r="OEE10" s="78"/>
      <c r="OEF10" s="79"/>
      <c r="OEG10" s="3"/>
      <c r="OEJ10" s="79"/>
      <c r="OEK10" s="3"/>
      <c r="OEN10" s="79"/>
      <c r="OEO10" s="3"/>
      <c r="OEP10" s="78"/>
      <c r="OEQ10" s="79"/>
      <c r="OER10" s="3"/>
      <c r="OEU10" s="79"/>
      <c r="OEV10" s="3"/>
      <c r="OEY10" s="79"/>
      <c r="OEZ10" s="3"/>
      <c r="OFA10" s="78"/>
      <c r="OFB10" s="79"/>
      <c r="OFC10" s="3"/>
      <c r="OFF10" s="79"/>
      <c r="OFG10" s="3"/>
      <c r="OFJ10" s="79"/>
      <c r="OFK10" s="3"/>
      <c r="OFL10" s="78"/>
      <c r="OFM10" s="79"/>
      <c r="OFN10" s="3"/>
      <c r="OFQ10" s="79"/>
      <c r="OFR10" s="3"/>
      <c r="OFU10" s="79"/>
      <c r="OFV10" s="3"/>
      <c r="OFW10" s="78"/>
      <c r="OFX10" s="79"/>
      <c r="OFY10" s="3"/>
      <c r="OGB10" s="79"/>
      <c r="OGC10" s="3"/>
      <c r="OGF10" s="79"/>
      <c r="OGG10" s="3"/>
      <c r="OGH10" s="78"/>
      <c r="OGI10" s="79"/>
      <c r="OGJ10" s="3"/>
      <c r="OGM10" s="79"/>
      <c r="OGN10" s="3"/>
      <c r="OGQ10" s="79"/>
      <c r="OGR10" s="3"/>
      <c r="OGS10" s="78"/>
      <c r="OGT10" s="79"/>
      <c r="OGU10" s="3"/>
      <c r="OGX10" s="79"/>
      <c r="OGY10" s="3"/>
      <c r="OHB10" s="79"/>
      <c r="OHC10" s="3"/>
      <c r="OHD10" s="78"/>
      <c r="OHE10" s="79"/>
      <c r="OHF10" s="3"/>
      <c r="OHI10" s="79"/>
      <c r="OHJ10" s="3"/>
      <c r="OHM10" s="79"/>
      <c r="OHN10" s="3"/>
      <c r="OHO10" s="78"/>
      <c r="OHP10" s="79"/>
      <c r="OHQ10" s="3"/>
      <c r="OHT10" s="79"/>
      <c r="OHU10" s="3"/>
      <c r="OHX10" s="79"/>
      <c r="OHY10" s="3"/>
      <c r="OHZ10" s="78"/>
      <c r="OIA10" s="79"/>
      <c r="OIB10" s="3"/>
      <c r="OIE10" s="79"/>
      <c r="OIF10" s="3"/>
      <c r="OII10" s="79"/>
      <c r="OIJ10" s="3"/>
      <c r="OIK10" s="78"/>
      <c r="OIL10" s="79"/>
      <c r="OIM10" s="3"/>
      <c r="OIP10" s="79"/>
      <c r="OIQ10" s="3"/>
      <c r="OIT10" s="79"/>
      <c r="OIU10" s="3"/>
      <c r="OIV10" s="78"/>
      <c r="OIW10" s="79"/>
      <c r="OIX10" s="3"/>
      <c r="OJA10" s="79"/>
      <c r="OJB10" s="3"/>
      <c r="OJE10" s="79"/>
      <c r="OJF10" s="3"/>
      <c r="OJG10" s="78"/>
      <c r="OJH10" s="79"/>
      <c r="OJI10" s="3"/>
      <c r="OJL10" s="79"/>
      <c r="OJM10" s="3"/>
      <c r="OJP10" s="79"/>
      <c r="OJQ10" s="3"/>
      <c r="OJR10" s="78"/>
      <c r="OJS10" s="79"/>
      <c r="OJT10" s="3"/>
      <c r="OJW10" s="79"/>
      <c r="OJX10" s="3"/>
      <c r="OKA10" s="79"/>
      <c r="OKB10" s="3"/>
      <c r="OKC10" s="78"/>
      <c r="OKD10" s="79"/>
      <c r="OKE10" s="3"/>
      <c r="OKH10" s="79"/>
      <c r="OKI10" s="3"/>
      <c r="OKL10" s="79"/>
      <c r="OKM10" s="3"/>
      <c r="OKN10" s="78"/>
      <c r="OKO10" s="79"/>
      <c r="OKP10" s="3"/>
      <c r="OKS10" s="79"/>
      <c r="OKT10" s="3"/>
      <c r="OKW10" s="79"/>
      <c r="OKX10" s="3"/>
      <c r="OKY10" s="78"/>
      <c r="OKZ10" s="79"/>
      <c r="OLA10" s="3"/>
      <c r="OLD10" s="79"/>
      <c r="OLE10" s="3"/>
      <c r="OLH10" s="79"/>
      <c r="OLI10" s="3"/>
      <c r="OLJ10" s="78"/>
      <c r="OLK10" s="79"/>
      <c r="OLL10" s="3"/>
      <c r="OLO10" s="79"/>
      <c r="OLP10" s="3"/>
      <c r="OLS10" s="79"/>
      <c r="OLT10" s="3"/>
      <c r="OLU10" s="78"/>
      <c r="OLV10" s="79"/>
      <c r="OLW10" s="3"/>
      <c r="OLZ10" s="79"/>
      <c r="OMA10" s="3"/>
      <c r="OMD10" s="79"/>
      <c r="OME10" s="3"/>
      <c r="OMF10" s="78"/>
      <c r="OMG10" s="79"/>
      <c r="OMH10" s="3"/>
      <c r="OMK10" s="79"/>
      <c r="OML10" s="3"/>
      <c r="OMO10" s="79"/>
      <c r="OMP10" s="3"/>
      <c r="OMQ10" s="78"/>
      <c r="OMR10" s="79"/>
      <c r="OMS10" s="3"/>
      <c r="OMV10" s="79"/>
      <c r="OMW10" s="3"/>
      <c r="OMZ10" s="79"/>
      <c r="ONA10" s="3"/>
      <c r="ONB10" s="78"/>
      <c r="ONC10" s="79"/>
      <c r="OND10" s="3"/>
      <c r="ONG10" s="79"/>
      <c r="ONH10" s="3"/>
      <c r="ONK10" s="79"/>
      <c r="ONL10" s="3"/>
      <c r="ONM10" s="78"/>
      <c r="ONN10" s="79"/>
      <c r="ONO10" s="3"/>
      <c r="ONR10" s="79"/>
      <c r="ONS10" s="3"/>
      <c r="ONV10" s="79"/>
      <c r="ONW10" s="3"/>
      <c r="ONX10" s="78"/>
      <c r="ONY10" s="79"/>
      <c r="ONZ10" s="3"/>
      <c r="OOC10" s="79"/>
      <c r="OOD10" s="3"/>
      <c r="OOG10" s="79"/>
      <c r="OOH10" s="3"/>
      <c r="OOI10" s="78"/>
      <c r="OOJ10" s="79"/>
      <c r="OOK10" s="3"/>
      <c r="OON10" s="79"/>
      <c r="OOO10" s="3"/>
      <c r="OOR10" s="79"/>
      <c r="OOS10" s="3"/>
      <c r="OOT10" s="78"/>
      <c r="OOU10" s="79"/>
      <c r="OOV10" s="3"/>
      <c r="OOY10" s="79"/>
      <c r="OOZ10" s="3"/>
      <c r="OPC10" s="79"/>
      <c r="OPD10" s="3"/>
      <c r="OPE10" s="78"/>
      <c r="OPF10" s="79"/>
      <c r="OPG10" s="3"/>
      <c r="OPJ10" s="79"/>
      <c r="OPK10" s="3"/>
      <c r="OPN10" s="79"/>
      <c r="OPO10" s="3"/>
      <c r="OPP10" s="78"/>
      <c r="OPQ10" s="79"/>
      <c r="OPR10" s="3"/>
      <c r="OPU10" s="79"/>
      <c r="OPV10" s="3"/>
      <c r="OPY10" s="79"/>
      <c r="OPZ10" s="3"/>
      <c r="OQA10" s="78"/>
      <c r="OQB10" s="79"/>
      <c r="OQC10" s="3"/>
      <c r="OQF10" s="79"/>
      <c r="OQG10" s="3"/>
      <c r="OQJ10" s="79"/>
      <c r="OQK10" s="3"/>
      <c r="OQL10" s="78"/>
      <c r="OQM10" s="79"/>
      <c r="OQN10" s="3"/>
      <c r="OQQ10" s="79"/>
      <c r="OQR10" s="3"/>
      <c r="OQU10" s="79"/>
      <c r="OQV10" s="3"/>
      <c r="OQW10" s="78"/>
      <c r="OQX10" s="79"/>
      <c r="OQY10" s="3"/>
      <c r="ORB10" s="79"/>
      <c r="ORC10" s="3"/>
      <c r="ORF10" s="79"/>
      <c r="ORG10" s="3"/>
      <c r="ORH10" s="78"/>
      <c r="ORI10" s="79"/>
      <c r="ORJ10" s="3"/>
      <c r="ORM10" s="79"/>
      <c r="ORN10" s="3"/>
      <c r="ORQ10" s="79"/>
      <c r="ORR10" s="3"/>
      <c r="ORS10" s="78"/>
      <c r="ORT10" s="79"/>
      <c r="ORU10" s="3"/>
      <c r="ORX10" s="79"/>
      <c r="ORY10" s="3"/>
      <c r="OSB10" s="79"/>
      <c r="OSC10" s="3"/>
      <c r="OSD10" s="78"/>
      <c r="OSE10" s="79"/>
      <c r="OSF10" s="3"/>
      <c r="OSI10" s="79"/>
      <c r="OSJ10" s="3"/>
      <c r="OSM10" s="79"/>
      <c r="OSN10" s="3"/>
      <c r="OSO10" s="78"/>
      <c r="OSP10" s="79"/>
      <c r="OSQ10" s="3"/>
      <c r="OST10" s="79"/>
      <c r="OSU10" s="3"/>
      <c r="OSX10" s="79"/>
      <c r="OSY10" s="3"/>
      <c r="OSZ10" s="78"/>
      <c r="OTA10" s="79"/>
      <c r="OTB10" s="3"/>
      <c r="OTE10" s="79"/>
      <c r="OTF10" s="3"/>
      <c r="OTI10" s="79"/>
      <c r="OTJ10" s="3"/>
      <c r="OTK10" s="78"/>
      <c r="OTL10" s="79"/>
      <c r="OTM10" s="3"/>
      <c r="OTP10" s="79"/>
      <c r="OTQ10" s="3"/>
      <c r="OTT10" s="79"/>
      <c r="OTU10" s="3"/>
      <c r="OTV10" s="78"/>
      <c r="OTW10" s="79"/>
      <c r="OTX10" s="3"/>
      <c r="OUA10" s="79"/>
      <c r="OUB10" s="3"/>
      <c r="OUE10" s="79"/>
      <c r="OUF10" s="3"/>
      <c r="OUG10" s="78"/>
      <c r="OUH10" s="79"/>
      <c r="OUI10" s="3"/>
      <c r="OUL10" s="79"/>
      <c r="OUM10" s="3"/>
      <c r="OUP10" s="79"/>
      <c r="OUQ10" s="3"/>
      <c r="OUR10" s="78"/>
      <c r="OUS10" s="79"/>
      <c r="OUT10" s="3"/>
      <c r="OUW10" s="79"/>
      <c r="OUX10" s="3"/>
      <c r="OVA10" s="79"/>
      <c r="OVB10" s="3"/>
      <c r="OVC10" s="78"/>
      <c r="OVD10" s="79"/>
      <c r="OVE10" s="3"/>
      <c r="OVH10" s="79"/>
      <c r="OVI10" s="3"/>
      <c r="OVL10" s="79"/>
      <c r="OVM10" s="3"/>
      <c r="OVN10" s="78"/>
      <c r="OVO10" s="79"/>
      <c r="OVP10" s="3"/>
      <c r="OVS10" s="79"/>
      <c r="OVT10" s="3"/>
      <c r="OVW10" s="79"/>
      <c r="OVX10" s="3"/>
      <c r="OVY10" s="78"/>
      <c r="OVZ10" s="79"/>
      <c r="OWA10" s="3"/>
      <c r="OWD10" s="79"/>
      <c r="OWE10" s="3"/>
      <c r="OWH10" s="79"/>
      <c r="OWI10" s="3"/>
      <c r="OWJ10" s="78"/>
      <c r="OWK10" s="79"/>
      <c r="OWL10" s="3"/>
      <c r="OWO10" s="79"/>
      <c r="OWP10" s="3"/>
      <c r="OWS10" s="79"/>
      <c r="OWT10" s="3"/>
      <c r="OWU10" s="78"/>
      <c r="OWV10" s="79"/>
      <c r="OWW10" s="3"/>
      <c r="OWZ10" s="79"/>
      <c r="OXA10" s="3"/>
      <c r="OXD10" s="79"/>
      <c r="OXE10" s="3"/>
      <c r="OXF10" s="78"/>
      <c r="OXG10" s="79"/>
      <c r="OXH10" s="3"/>
      <c r="OXK10" s="79"/>
      <c r="OXL10" s="3"/>
      <c r="OXO10" s="79"/>
      <c r="OXP10" s="3"/>
      <c r="OXQ10" s="78"/>
      <c r="OXR10" s="79"/>
      <c r="OXS10" s="3"/>
      <c r="OXV10" s="79"/>
      <c r="OXW10" s="3"/>
      <c r="OXZ10" s="79"/>
      <c r="OYA10" s="3"/>
      <c r="OYB10" s="78"/>
      <c r="OYC10" s="79"/>
      <c r="OYD10" s="3"/>
      <c r="OYG10" s="79"/>
      <c r="OYH10" s="3"/>
      <c r="OYK10" s="79"/>
      <c r="OYL10" s="3"/>
      <c r="OYM10" s="78"/>
      <c r="OYN10" s="79"/>
      <c r="OYO10" s="3"/>
      <c r="OYR10" s="79"/>
      <c r="OYS10" s="3"/>
      <c r="OYV10" s="79"/>
      <c r="OYW10" s="3"/>
      <c r="OYX10" s="78"/>
      <c r="OYY10" s="79"/>
      <c r="OYZ10" s="3"/>
      <c r="OZC10" s="79"/>
      <c r="OZD10" s="3"/>
      <c r="OZG10" s="79"/>
      <c r="OZH10" s="3"/>
      <c r="OZI10" s="78"/>
      <c r="OZJ10" s="79"/>
      <c r="OZK10" s="3"/>
      <c r="OZN10" s="79"/>
      <c r="OZO10" s="3"/>
      <c r="OZR10" s="79"/>
      <c r="OZS10" s="3"/>
      <c r="OZT10" s="78"/>
      <c r="OZU10" s="79"/>
      <c r="OZV10" s="3"/>
      <c r="OZY10" s="79"/>
      <c r="OZZ10" s="3"/>
      <c r="PAC10" s="79"/>
      <c r="PAD10" s="3"/>
      <c r="PAE10" s="78"/>
      <c r="PAF10" s="79"/>
      <c r="PAG10" s="3"/>
      <c r="PAJ10" s="79"/>
      <c r="PAK10" s="3"/>
      <c r="PAN10" s="79"/>
      <c r="PAO10" s="3"/>
      <c r="PAP10" s="78"/>
      <c r="PAQ10" s="79"/>
      <c r="PAR10" s="3"/>
      <c r="PAU10" s="79"/>
      <c r="PAV10" s="3"/>
      <c r="PAY10" s="79"/>
      <c r="PAZ10" s="3"/>
      <c r="PBA10" s="78"/>
      <c r="PBB10" s="79"/>
      <c r="PBC10" s="3"/>
      <c r="PBF10" s="79"/>
      <c r="PBG10" s="3"/>
      <c r="PBJ10" s="79"/>
      <c r="PBK10" s="3"/>
      <c r="PBL10" s="78"/>
      <c r="PBM10" s="79"/>
      <c r="PBN10" s="3"/>
      <c r="PBQ10" s="79"/>
      <c r="PBR10" s="3"/>
      <c r="PBU10" s="79"/>
      <c r="PBV10" s="3"/>
      <c r="PBW10" s="78"/>
      <c r="PBX10" s="79"/>
      <c r="PBY10" s="3"/>
      <c r="PCB10" s="79"/>
      <c r="PCC10" s="3"/>
      <c r="PCF10" s="79"/>
      <c r="PCG10" s="3"/>
      <c r="PCH10" s="78"/>
      <c r="PCI10" s="79"/>
      <c r="PCJ10" s="3"/>
      <c r="PCM10" s="79"/>
      <c r="PCN10" s="3"/>
      <c r="PCQ10" s="79"/>
      <c r="PCR10" s="3"/>
      <c r="PCS10" s="78"/>
      <c r="PCT10" s="79"/>
      <c r="PCU10" s="3"/>
      <c r="PCX10" s="79"/>
      <c r="PCY10" s="3"/>
      <c r="PDB10" s="79"/>
      <c r="PDC10" s="3"/>
      <c r="PDD10" s="78"/>
      <c r="PDE10" s="79"/>
      <c r="PDF10" s="3"/>
      <c r="PDI10" s="79"/>
      <c r="PDJ10" s="3"/>
      <c r="PDM10" s="79"/>
      <c r="PDN10" s="3"/>
      <c r="PDO10" s="78"/>
      <c r="PDP10" s="79"/>
      <c r="PDQ10" s="3"/>
      <c r="PDT10" s="79"/>
      <c r="PDU10" s="3"/>
      <c r="PDX10" s="79"/>
      <c r="PDY10" s="3"/>
      <c r="PDZ10" s="78"/>
      <c r="PEA10" s="79"/>
      <c r="PEB10" s="3"/>
      <c r="PEE10" s="79"/>
      <c r="PEF10" s="3"/>
      <c r="PEI10" s="79"/>
      <c r="PEJ10" s="3"/>
      <c r="PEK10" s="78"/>
      <c r="PEL10" s="79"/>
      <c r="PEM10" s="3"/>
      <c r="PEP10" s="79"/>
      <c r="PEQ10" s="3"/>
      <c r="PET10" s="79"/>
      <c r="PEU10" s="3"/>
      <c r="PEV10" s="78"/>
      <c r="PEW10" s="79"/>
      <c r="PEX10" s="3"/>
      <c r="PFA10" s="79"/>
      <c r="PFB10" s="3"/>
      <c r="PFE10" s="79"/>
      <c r="PFF10" s="3"/>
      <c r="PFG10" s="78"/>
      <c r="PFH10" s="79"/>
      <c r="PFI10" s="3"/>
      <c r="PFL10" s="79"/>
      <c r="PFM10" s="3"/>
      <c r="PFP10" s="79"/>
      <c r="PFQ10" s="3"/>
      <c r="PFR10" s="78"/>
      <c r="PFS10" s="79"/>
      <c r="PFT10" s="3"/>
      <c r="PFW10" s="79"/>
      <c r="PFX10" s="3"/>
      <c r="PGA10" s="79"/>
      <c r="PGB10" s="3"/>
      <c r="PGC10" s="78"/>
      <c r="PGD10" s="79"/>
      <c r="PGE10" s="3"/>
      <c r="PGH10" s="79"/>
      <c r="PGI10" s="3"/>
      <c r="PGL10" s="79"/>
      <c r="PGM10" s="3"/>
      <c r="PGN10" s="78"/>
      <c r="PGO10" s="79"/>
      <c r="PGP10" s="3"/>
      <c r="PGS10" s="79"/>
      <c r="PGT10" s="3"/>
      <c r="PGW10" s="79"/>
      <c r="PGX10" s="3"/>
      <c r="PGY10" s="78"/>
      <c r="PGZ10" s="79"/>
      <c r="PHA10" s="3"/>
      <c r="PHD10" s="79"/>
      <c r="PHE10" s="3"/>
      <c r="PHH10" s="79"/>
      <c r="PHI10" s="3"/>
      <c r="PHJ10" s="78"/>
      <c r="PHK10" s="79"/>
      <c r="PHL10" s="3"/>
      <c r="PHO10" s="79"/>
      <c r="PHP10" s="3"/>
      <c r="PHS10" s="79"/>
      <c r="PHT10" s="3"/>
      <c r="PHU10" s="78"/>
      <c r="PHV10" s="79"/>
      <c r="PHW10" s="3"/>
      <c r="PHZ10" s="79"/>
      <c r="PIA10" s="3"/>
      <c r="PID10" s="79"/>
      <c r="PIE10" s="3"/>
      <c r="PIF10" s="78"/>
      <c r="PIG10" s="79"/>
      <c r="PIH10" s="3"/>
      <c r="PIK10" s="79"/>
      <c r="PIL10" s="3"/>
      <c r="PIO10" s="79"/>
      <c r="PIP10" s="3"/>
      <c r="PIQ10" s="78"/>
      <c r="PIR10" s="79"/>
      <c r="PIS10" s="3"/>
      <c r="PIV10" s="79"/>
      <c r="PIW10" s="3"/>
      <c r="PIZ10" s="79"/>
      <c r="PJA10" s="3"/>
      <c r="PJB10" s="78"/>
      <c r="PJC10" s="79"/>
      <c r="PJD10" s="3"/>
      <c r="PJG10" s="79"/>
      <c r="PJH10" s="3"/>
      <c r="PJK10" s="79"/>
      <c r="PJL10" s="3"/>
      <c r="PJM10" s="78"/>
      <c r="PJN10" s="79"/>
      <c r="PJO10" s="3"/>
      <c r="PJR10" s="79"/>
      <c r="PJS10" s="3"/>
      <c r="PJV10" s="79"/>
      <c r="PJW10" s="3"/>
      <c r="PJX10" s="78"/>
      <c r="PJY10" s="79"/>
      <c r="PJZ10" s="3"/>
      <c r="PKC10" s="79"/>
      <c r="PKD10" s="3"/>
      <c r="PKG10" s="79"/>
      <c r="PKH10" s="3"/>
      <c r="PKI10" s="78"/>
      <c r="PKJ10" s="79"/>
      <c r="PKK10" s="3"/>
      <c r="PKN10" s="79"/>
      <c r="PKO10" s="3"/>
      <c r="PKR10" s="79"/>
      <c r="PKS10" s="3"/>
      <c r="PKT10" s="78"/>
      <c r="PKU10" s="79"/>
      <c r="PKV10" s="3"/>
      <c r="PKY10" s="79"/>
      <c r="PKZ10" s="3"/>
      <c r="PLC10" s="79"/>
      <c r="PLD10" s="3"/>
      <c r="PLE10" s="78"/>
      <c r="PLF10" s="79"/>
      <c r="PLG10" s="3"/>
      <c r="PLJ10" s="79"/>
      <c r="PLK10" s="3"/>
      <c r="PLN10" s="79"/>
      <c r="PLO10" s="3"/>
      <c r="PLP10" s="78"/>
      <c r="PLQ10" s="79"/>
      <c r="PLR10" s="3"/>
      <c r="PLU10" s="79"/>
      <c r="PLV10" s="3"/>
      <c r="PLY10" s="79"/>
      <c r="PLZ10" s="3"/>
      <c r="PMA10" s="78"/>
      <c r="PMB10" s="79"/>
      <c r="PMC10" s="3"/>
      <c r="PMF10" s="79"/>
      <c r="PMG10" s="3"/>
      <c r="PMJ10" s="79"/>
      <c r="PMK10" s="3"/>
      <c r="PML10" s="78"/>
      <c r="PMM10" s="79"/>
      <c r="PMN10" s="3"/>
      <c r="PMQ10" s="79"/>
      <c r="PMR10" s="3"/>
      <c r="PMU10" s="79"/>
      <c r="PMV10" s="3"/>
      <c r="PMW10" s="78"/>
      <c r="PMX10" s="79"/>
      <c r="PMY10" s="3"/>
      <c r="PNB10" s="79"/>
      <c r="PNC10" s="3"/>
      <c r="PNF10" s="79"/>
      <c r="PNG10" s="3"/>
      <c r="PNH10" s="78"/>
      <c r="PNI10" s="79"/>
      <c r="PNJ10" s="3"/>
      <c r="PNM10" s="79"/>
      <c r="PNN10" s="3"/>
      <c r="PNQ10" s="79"/>
      <c r="PNR10" s="3"/>
      <c r="PNS10" s="78"/>
      <c r="PNT10" s="79"/>
      <c r="PNU10" s="3"/>
      <c r="PNX10" s="79"/>
      <c r="PNY10" s="3"/>
      <c r="POB10" s="79"/>
      <c r="POC10" s="3"/>
      <c r="POD10" s="78"/>
      <c r="POE10" s="79"/>
      <c r="POF10" s="3"/>
      <c r="POI10" s="79"/>
      <c r="POJ10" s="3"/>
      <c r="POM10" s="79"/>
      <c r="PON10" s="3"/>
      <c r="POO10" s="78"/>
      <c r="POP10" s="79"/>
      <c r="POQ10" s="3"/>
      <c r="POT10" s="79"/>
      <c r="POU10" s="3"/>
      <c r="POX10" s="79"/>
      <c r="POY10" s="3"/>
      <c r="POZ10" s="78"/>
      <c r="PPA10" s="79"/>
      <c r="PPB10" s="3"/>
      <c r="PPE10" s="79"/>
      <c r="PPF10" s="3"/>
      <c r="PPI10" s="79"/>
      <c r="PPJ10" s="3"/>
      <c r="PPK10" s="78"/>
      <c r="PPL10" s="79"/>
      <c r="PPM10" s="3"/>
      <c r="PPP10" s="79"/>
      <c r="PPQ10" s="3"/>
      <c r="PPT10" s="79"/>
      <c r="PPU10" s="3"/>
      <c r="PPV10" s="78"/>
      <c r="PPW10" s="79"/>
      <c r="PPX10" s="3"/>
      <c r="PQA10" s="79"/>
      <c r="PQB10" s="3"/>
      <c r="PQE10" s="79"/>
      <c r="PQF10" s="3"/>
      <c r="PQG10" s="78"/>
      <c r="PQH10" s="79"/>
      <c r="PQI10" s="3"/>
      <c r="PQL10" s="79"/>
      <c r="PQM10" s="3"/>
      <c r="PQP10" s="79"/>
      <c r="PQQ10" s="3"/>
      <c r="PQR10" s="78"/>
      <c r="PQS10" s="79"/>
      <c r="PQT10" s="3"/>
      <c r="PQW10" s="79"/>
      <c r="PQX10" s="3"/>
      <c r="PRA10" s="79"/>
      <c r="PRB10" s="3"/>
      <c r="PRC10" s="78"/>
      <c r="PRD10" s="79"/>
      <c r="PRE10" s="3"/>
      <c r="PRH10" s="79"/>
      <c r="PRI10" s="3"/>
      <c r="PRL10" s="79"/>
      <c r="PRM10" s="3"/>
      <c r="PRN10" s="78"/>
      <c r="PRO10" s="79"/>
      <c r="PRP10" s="3"/>
      <c r="PRS10" s="79"/>
      <c r="PRT10" s="3"/>
      <c r="PRW10" s="79"/>
      <c r="PRX10" s="3"/>
      <c r="PRY10" s="78"/>
      <c r="PRZ10" s="79"/>
      <c r="PSA10" s="3"/>
      <c r="PSD10" s="79"/>
      <c r="PSE10" s="3"/>
      <c r="PSH10" s="79"/>
      <c r="PSI10" s="3"/>
      <c r="PSJ10" s="78"/>
      <c r="PSK10" s="79"/>
      <c r="PSL10" s="3"/>
      <c r="PSO10" s="79"/>
      <c r="PSP10" s="3"/>
      <c r="PSS10" s="79"/>
      <c r="PST10" s="3"/>
      <c r="PSU10" s="78"/>
      <c r="PSV10" s="79"/>
      <c r="PSW10" s="3"/>
      <c r="PSZ10" s="79"/>
      <c r="PTA10" s="3"/>
      <c r="PTD10" s="79"/>
      <c r="PTE10" s="3"/>
      <c r="PTF10" s="78"/>
      <c r="PTG10" s="79"/>
      <c r="PTH10" s="3"/>
      <c r="PTK10" s="79"/>
      <c r="PTL10" s="3"/>
      <c r="PTO10" s="79"/>
      <c r="PTP10" s="3"/>
      <c r="PTQ10" s="78"/>
      <c r="PTR10" s="79"/>
      <c r="PTS10" s="3"/>
      <c r="PTV10" s="79"/>
      <c r="PTW10" s="3"/>
      <c r="PTZ10" s="79"/>
      <c r="PUA10" s="3"/>
      <c r="PUB10" s="78"/>
      <c r="PUC10" s="79"/>
      <c r="PUD10" s="3"/>
      <c r="PUG10" s="79"/>
      <c r="PUH10" s="3"/>
      <c r="PUK10" s="79"/>
      <c r="PUL10" s="3"/>
      <c r="PUM10" s="78"/>
      <c r="PUN10" s="79"/>
      <c r="PUO10" s="3"/>
      <c r="PUR10" s="79"/>
      <c r="PUS10" s="3"/>
      <c r="PUV10" s="79"/>
      <c r="PUW10" s="3"/>
      <c r="PUX10" s="78"/>
      <c r="PUY10" s="79"/>
      <c r="PUZ10" s="3"/>
      <c r="PVC10" s="79"/>
      <c r="PVD10" s="3"/>
      <c r="PVG10" s="79"/>
      <c r="PVH10" s="3"/>
      <c r="PVI10" s="78"/>
      <c r="PVJ10" s="79"/>
      <c r="PVK10" s="3"/>
      <c r="PVN10" s="79"/>
      <c r="PVO10" s="3"/>
      <c r="PVR10" s="79"/>
      <c r="PVS10" s="3"/>
      <c r="PVT10" s="78"/>
      <c r="PVU10" s="79"/>
      <c r="PVV10" s="3"/>
      <c r="PVY10" s="79"/>
      <c r="PVZ10" s="3"/>
      <c r="PWC10" s="79"/>
      <c r="PWD10" s="3"/>
      <c r="PWE10" s="78"/>
      <c r="PWF10" s="79"/>
      <c r="PWG10" s="3"/>
      <c r="PWJ10" s="79"/>
      <c r="PWK10" s="3"/>
      <c r="PWN10" s="79"/>
      <c r="PWO10" s="3"/>
      <c r="PWP10" s="78"/>
      <c r="PWQ10" s="79"/>
      <c r="PWR10" s="3"/>
      <c r="PWU10" s="79"/>
      <c r="PWV10" s="3"/>
      <c r="PWY10" s="79"/>
      <c r="PWZ10" s="3"/>
      <c r="PXA10" s="78"/>
      <c r="PXB10" s="79"/>
      <c r="PXC10" s="3"/>
      <c r="PXF10" s="79"/>
      <c r="PXG10" s="3"/>
      <c r="PXJ10" s="79"/>
      <c r="PXK10" s="3"/>
      <c r="PXL10" s="78"/>
      <c r="PXM10" s="79"/>
      <c r="PXN10" s="3"/>
      <c r="PXQ10" s="79"/>
      <c r="PXR10" s="3"/>
      <c r="PXU10" s="79"/>
      <c r="PXV10" s="3"/>
      <c r="PXW10" s="78"/>
      <c r="PXX10" s="79"/>
      <c r="PXY10" s="3"/>
      <c r="PYB10" s="79"/>
      <c r="PYC10" s="3"/>
      <c r="PYF10" s="79"/>
      <c r="PYG10" s="3"/>
      <c r="PYH10" s="78"/>
      <c r="PYI10" s="79"/>
      <c r="PYJ10" s="3"/>
      <c r="PYM10" s="79"/>
      <c r="PYN10" s="3"/>
      <c r="PYQ10" s="79"/>
      <c r="PYR10" s="3"/>
      <c r="PYS10" s="78"/>
      <c r="PYT10" s="79"/>
      <c r="PYU10" s="3"/>
      <c r="PYX10" s="79"/>
      <c r="PYY10" s="3"/>
      <c r="PZB10" s="79"/>
      <c r="PZC10" s="3"/>
      <c r="PZD10" s="78"/>
      <c r="PZE10" s="79"/>
      <c r="PZF10" s="3"/>
      <c r="PZI10" s="79"/>
      <c r="PZJ10" s="3"/>
      <c r="PZM10" s="79"/>
      <c r="PZN10" s="3"/>
      <c r="PZO10" s="78"/>
      <c r="PZP10" s="79"/>
      <c r="PZQ10" s="3"/>
      <c r="PZT10" s="79"/>
      <c r="PZU10" s="3"/>
      <c r="PZX10" s="79"/>
      <c r="PZY10" s="3"/>
      <c r="PZZ10" s="78"/>
      <c r="QAA10" s="79"/>
      <c r="QAB10" s="3"/>
      <c r="QAE10" s="79"/>
      <c r="QAF10" s="3"/>
      <c r="QAI10" s="79"/>
      <c r="QAJ10" s="3"/>
      <c r="QAK10" s="78"/>
      <c r="QAL10" s="79"/>
      <c r="QAM10" s="3"/>
      <c r="QAP10" s="79"/>
      <c r="QAQ10" s="3"/>
      <c r="QAT10" s="79"/>
      <c r="QAU10" s="3"/>
      <c r="QAV10" s="78"/>
      <c r="QAW10" s="79"/>
      <c r="QAX10" s="3"/>
      <c r="QBA10" s="79"/>
      <c r="QBB10" s="3"/>
      <c r="QBE10" s="79"/>
      <c r="QBF10" s="3"/>
      <c r="QBG10" s="78"/>
      <c r="QBH10" s="79"/>
      <c r="QBI10" s="3"/>
      <c r="QBL10" s="79"/>
      <c r="QBM10" s="3"/>
      <c r="QBP10" s="79"/>
      <c r="QBQ10" s="3"/>
      <c r="QBR10" s="78"/>
      <c r="QBS10" s="79"/>
      <c r="QBT10" s="3"/>
      <c r="QBW10" s="79"/>
      <c r="QBX10" s="3"/>
      <c r="QCA10" s="79"/>
      <c r="QCB10" s="3"/>
      <c r="QCC10" s="78"/>
      <c r="QCD10" s="79"/>
      <c r="QCE10" s="3"/>
      <c r="QCH10" s="79"/>
      <c r="QCI10" s="3"/>
      <c r="QCL10" s="79"/>
      <c r="QCM10" s="3"/>
      <c r="QCN10" s="78"/>
      <c r="QCO10" s="79"/>
      <c r="QCP10" s="3"/>
      <c r="QCS10" s="79"/>
      <c r="QCT10" s="3"/>
      <c r="QCW10" s="79"/>
      <c r="QCX10" s="3"/>
      <c r="QCY10" s="78"/>
      <c r="QCZ10" s="79"/>
      <c r="QDA10" s="3"/>
      <c r="QDD10" s="79"/>
      <c r="QDE10" s="3"/>
      <c r="QDH10" s="79"/>
      <c r="QDI10" s="3"/>
      <c r="QDJ10" s="78"/>
      <c r="QDK10" s="79"/>
      <c r="QDL10" s="3"/>
      <c r="QDO10" s="79"/>
      <c r="QDP10" s="3"/>
      <c r="QDS10" s="79"/>
      <c r="QDT10" s="3"/>
      <c r="QDU10" s="78"/>
      <c r="QDV10" s="79"/>
      <c r="QDW10" s="3"/>
      <c r="QDZ10" s="79"/>
      <c r="QEA10" s="3"/>
      <c r="QED10" s="79"/>
      <c r="QEE10" s="3"/>
      <c r="QEF10" s="78"/>
      <c r="QEG10" s="79"/>
      <c r="QEH10" s="3"/>
      <c r="QEK10" s="79"/>
      <c r="QEL10" s="3"/>
      <c r="QEO10" s="79"/>
      <c r="QEP10" s="3"/>
      <c r="QEQ10" s="78"/>
      <c r="QER10" s="79"/>
      <c r="QES10" s="3"/>
      <c r="QEV10" s="79"/>
      <c r="QEW10" s="3"/>
      <c r="QEZ10" s="79"/>
      <c r="QFA10" s="3"/>
      <c r="QFB10" s="78"/>
      <c r="QFC10" s="79"/>
      <c r="QFD10" s="3"/>
      <c r="QFG10" s="79"/>
      <c r="QFH10" s="3"/>
      <c r="QFK10" s="79"/>
      <c r="QFL10" s="3"/>
      <c r="QFM10" s="78"/>
      <c r="QFN10" s="79"/>
      <c r="QFO10" s="3"/>
      <c r="QFR10" s="79"/>
      <c r="QFS10" s="3"/>
      <c r="QFV10" s="79"/>
      <c r="QFW10" s="3"/>
      <c r="QFX10" s="78"/>
      <c r="QFY10" s="79"/>
      <c r="QFZ10" s="3"/>
      <c r="QGC10" s="79"/>
      <c r="QGD10" s="3"/>
      <c r="QGG10" s="79"/>
      <c r="QGH10" s="3"/>
      <c r="QGI10" s="78"/>
      <c r="QGJ10" s="79"/>
      <c r="QGK10" s="3"/>
      <c r="QGN10" s="79"/>
      <c r="QGO10" s="3"/>
      <c r="QGR10" s="79"/>
      <c r="QGS10" s="3"/>
      <c r="QGT10" s="78"/>
      <c r="QGU10" s="79"/>
      <c r="QGV10" s="3"/>
      <c r="QGY10" s="79"/>
      <c r="QGZ10" s="3"/>
      <c r="QHC10" s="79"/>
      <c r="QHD10" s="3"/>
      <c r="QHE10" s="78"/>
      <c r="QHF10" s="79"/>
      <c r="QHG10" s="3"/>
      <c r="QHJ10" s="79"/>
      <c r="QHK10" s="3"/>
      <c r="QHN10" s="79"/>
      <c r="QHO10" s="3"/>
      <c r="QHP10" s="78"/>
      <c r="QHQ10" s="79"/>
      <c r="QHR10" s="3"/>
      <c r="QHU10" s="79"/>
      <c r="QHV10" s="3"/>
      <c r="QHY10" s="79"/>
      <c r="QHZ10" s="3"/>
      <c r="QIA10" s="78"/>
      <c r="QIB10" s="79"/>
      <c r="QIC10" s="3"/>
      <c r="QIF10" s="79"/>
      <c r="QIG10" s="3"/>
      <c r="QIJ10" s="79"/>
      <c r="QIK10" s="3"/>
      <c r="QIL10" s="78"/>
      <c r="QIM10" s="79"/>
      <c r="QIN10" s="3"/>
      <c r="QIQ10" s="79"/>
      <c r="QIR10" s="3"/>
      <c r="QIU10" s="79"/>
      <c r="QIV10" s="3"/>
      <c r="QIW10" s="78"/>
      <c r="QIX10" s="79"/>
      <c r="QIY10" s="3"/>
      <c r="QJB10" s="79"/>
      <c r="QJC10" s="3"/>
      <c r="QJF10" s="79"/>
      <c r="QJG10" s="3"/>
      <c r="QJH10" s="78"/>
      <c r="QJI10" s="79"/>
      <c r="QJJ10" s="3"/>
      <c r="QJM10" s="79"/>
      <c r="QJN10" s="3"/>
      <c r="QJQ10" s="79"/>
      <c r="QJR10" s="3"/>
      <c r="QJS10" s="78"/>
      <c r="QJT10" s="79"/>
      <c r="QJU10" s="3"/>
      <c r="QJX10" s="79"/>
      <c r="QJY10" s="3"/>
      <c r="QKB10" s="79"/>
      <c r="QKC10" s="3"/>
      <c r="QKD10" s="78"/>
      <c r="QKE10" s="79"/>
      <c r="QKF10" s="3"/>
      <c r="QKI10" s="79"/>
      <c r="QKJ10" s="3"/>
      <c r="QKM10" s="79"/>
      <c r="QKN10" s="3"/>
      <c r="QKO10" s="78"/>
      <c r="QKP10" s="79"/>
      <c r="QKQ10" s="3"/>
      <c r="QKT10" s="79"/>
      <c r="QKU10" s="3"/>
      <c r="QKX10" s="79"/>
      <c r="QKY10" s="3"/>
      <c r="QKZ10" s="78"/>
      <c r="QLA10" s="79"/>
      <c r="QLB10" s="3"/>
      <c r="QLE10" s="79"/>
      <c r="QLF10" s="3"/>
      <c r="QLI10" s="79"/>
      <c r="QLJ10" s="3"/>
      <c r="QLK10" s="78"/>
      <c r="QLL10" s="79"/>
      <c r="QLM10" s="3"/>
      <c r="QLP10" s="79"/>
      <c r="QLQ10" s="3"/>
      <c r="QLT10" s="79"/>
      <c r="QLU10" s="3"/>
      <c r="QLV10" s="78"/>
      <c r="QLW10" s="79"/>
      <c r="QLX10" s="3"/>
      <c r="QMA10" s="79"/>
      <c r="QMB10" s="3"/>
      <c r="QME10" s="79"/>
      <c r="QMF10" s="3"/>
      <c r="QMG10" s="78"/>
      <c r="QMH10" s="79"/>
      <c r="QMI10" s="3"/>
      <c r="QML10" s="79"/>
      <c r="QMM10" s="3"/>
      <c r="QMP10" s="79"/>
      <c r="QMQ10" s="3"/>
      <c r="QMR10" s="78"/>
      <c r="QMS10" s="79"/>
      <c r="QMT10" s="3"/>
      <c r="QMW10" s="79"/>
      <c r="QMX10" s="3"/>
      <c r="QNA10" s="79"/>
      <c r="QNB10" s="3"/>
      <c r="QNC10" s="78"/>
      <c r="QND10" s="79"/>
      <c r="QNE10" s="3"/>
      <c r="QNH10" s="79"/>
      <c r="QNI10" s="3"/>
      <c r="QNL10" s="79"/>
      <c r="QNM10" s="3"/>
      <c r="QNN10" s="78"/>
      <c r="QNO10" s="79"/>
      <c r="QNP10" s="3"/>
      <c r="QNS10" s="79"/>
      <c r="QNT10" s="3"/>
      <c r="QNW10" s="79"/>
      <c r="QNX10" s="3"/>
      <c r="QNY10" s="78"/>
      <c r="QNZ10" s="79"/>
      <c r="QOA10" s="3"/>
      <c r="QOD10" s="79"/>
      <c r="QOE10" s="3"/>
      <c r="QOH10" s="79"/>
      <c r="QOI10" s="3"/>
      <c r="QOJ10" s="78"/>
      <c r="QOK10" s="79"/>
      <c r="QOL10" s="3"/>
      <c r="QOO10" s="79"/>
      <c r="QOP10" s="3"/>
      <c r="QOS10" s="79"/>
      <c r="QOT10" s="3"/>
      <c r="QOU10" s="78"/>
      <c r="QOV10" s="79"/>
      <c r="QOW10" s="3"/>
      <c r="QOZ10" s="79"/>
      <c r="QPA10" s="3"/>
      <c r="QPD10" s="79"/>
      <c r="QPE10" s="3"/>
      <c r="QPF10" s="78"/>
      <c r="QPG10" s="79"/>
      <c r="QPH10" s="3"/>
      <c r="QPK10" s="79"/>
      <c r="QPL10" s="3"/>
      <c r="QPO10" s="79"/>
      <c r="QPP10" s="3"/>
      <c r="QPQ10" s="78"/>
      <c r="QPR10" s="79"/>
      <c r="QPS10" s="3"/>
      <c r="QPV10" s="79"/>
      <c r="QPW10" s="3"/>
      <c r="QPZ10" s="79"/>
      <c r="QQA10" s="3"/>
      <c r="QQB10" s="78"/>
      <c r="QQC10" s="79"/>
      <c r="QQD10" s="3"/>
      <c r="QQG10" s="79"/>
      <c r="QQH10" s="3"/>
      <c r="QQK10" s="79"/>
      <c r="QQL10" s="3"/>
      <c r="QQM10" s="78"/>
      <c r="QQN10" s="79"/>
      <c r="QQO10" s="3"/>
      <c r="QQR10" s="79"/>
      <c r="QQS10" s="3"/>
      <c r="QQV10" s="79"/>
      <c r="QQW10" s="3"/>
      <c r="QQX10" s="78"/>
      <c r="QQY10" s="79"/>
      <c r="QQZ10" s="3"/>
      <c r="QRC10" s="79"/>
      <c r="QRD10" s="3"/>
      <c r="QRG10" s="79"/>
      <c r="QRH10" s="3"/>
      <c r="QRI10" s="78"/>
      <c r="QRJ10" s="79"/>
      <c r="QRK10" s="3"/>
      <c r="QRN10" s="79"/>
      <c r="QRO10" s="3"/>
      <c r="QRR10" s="79"/>
      <c r="QRS10" s="3"/>
      <c r="QRT10" s="78"/>
      <c r="QRU10" s="79"/>
      <c r="QRV10" s="3"/>
      <c r="QRY10" s="79"/>
      <c r="QRZ10" s="3"/>
      <c r="QSC10" s="79"/>
      <c r="QSD10" s="3"/>
      <c r="QSE10" s="78"/>
      <c r="QSF10" s="79"/>
      <c r="QSG10" s="3"/>
      <c r="QSJ10" s="79"/>
      <c r="QSK10" s="3"/>
      <c r="QSN10" s="79"/>
      <c r="QSO10" s="3"/>
      <c r="QSP10" s="78"/>
      <c r="QSQ10" s="79"/>
      <c r="QSR10" s="3"/>
      <c r="QSU10" s="79"/>
      <c r="QSV10" s="3"/>
      <c r="QSY10" s="79"/>
      <c r="QSZ10" s="3"/>
      <c r="QTA10" s="78"/>
      <c r="QTB10" s="79"/>
      <c r="QTC10" s="3"/>
      <c r="QTF10" s="79"/>
      <c r="QTG10" s="3"/>
      <c r="QTJ10" s="79"/>
      <c r="QTK10" s="3"/>
      <c r="QTL10" s="78"/>
      <c r="QTM10" s="79"/>
      <c r="QTN10" s="3"/>
      <c r="QTQ10" s="79"/>
      <c r="QTR10" s="3"/>
      <c r="QTU10" s="79"/>
      <c r="QTV10" s="3"/>
      <c r="QTW10" s="78"/>
      <c r="QTX10" s="79"/>
      <c r="QTY10" s="3"/>
      <c r="QUB10" s="79"/>
      <c r="QUC10" s="3"/>
      <c r="QUF10" s="79"/>
      <c r="QUG10" s="3"/>
      <c r="QUH10" s="78"/>
      <c r="QUI10" s="79"/>
      <c r="QUJ10" s="3"/>
      <c r="QUM10" s="79"/>
      <c r="QUN10" s="3"/>
      <c r="QUQ10" s="79"/>
      <c r="QUR10" s="3"/>
      <c r="QUS10" s="78"/>
      <c r="QUT10" s="79"/>
      <c r="QUU10" s="3"/>
      <c r="QUX10" s="79"/>
      <c r="QUY10" s="3"/>
      <c r="QVB10" s="79"/>
      <c r="QVC10" s="3"/>
      <c r="QVD10" s="78"/>
      <c r="QVE10" s="79"/>
      <c r="QVF10" s="3"/>
      <c r="QVI10" s="79"/>
      <c r="QVJ10" s="3"/>
      <c r="QVM10" s="79"/>
      <c r="QVN10" s="3"/>
      <c r="QVO10" s="78"/>
      <c r="QVP10" s="79"/>
      <c r="QVQ10" s="3"/>
      <c r="QVT10" s="79"/>
      <c r="QVU10" s="3"/>
      <c r="QVX10" s="79"/>
      <c r="QVY10" s="3"/>
      <c r="QVZ10" s="78"/>
      <c r="QWA10" s="79"/>
      <c r="QWB10" s="3"/>
      <c r="QWE10" s="79"/>
      <c r="QWF10" s="3"/>
      <c r="QWI10" s="79"/>
      <c r="QWJ10" s="3"/>
      <c r="QWK10" s="78"/>
      <c r="QWL10" s="79"/>
      <c r="QWM10" s="3"/>
      <c r="QWP10" s="79"/>
      <c r="QWQ10" s="3"/>
      <c r="QWT10" s="79"/>
      <c r="QWU10" s="3"/>
      <c r="QWV10" s="78"/>
      <c r="QWW10" s="79"/>
      <c r="QWX10" s="3"/>
      <c r="QXA10" s="79"/>
      <c r="QXB10" s="3"/>
      <c r="QXE10" s="79"/>
      <c r="QXF10" s="3"/>
      <c r="QXG10" s="78"/>
      <c r="QXH10" s="79"/>
      <c r="QXI10" s="3"/>
      <c r="QXL10" s="79"/>
      <c r="QXM10" s="3"/>
      <c r="QXP10" s="79"/>
      <c r="QXQ10" s="3"/>
      <c r="QXR10" s="78"/>
      <c r="QXS10" s="79"/>
      <c r="QXT10" s="3"/>
      <c r="QXW10" s="79"/>
      <c r="QXX10" s="3"/>
      <c r="QYA10" s="79"/>
      <c r="QYB10" s="3"/>
      <c r="QYC10" s="78"/>
      <c r="QYD10" s="79"/>
      <c r="QYE10" s="3"/>
      <c r="QYH10" s="79"/>
      <c r="QYI10" s="3"/>
      <c r="QYL10" s="79"/>
      <c r="QYM10" s="3"/>
      <c r="QYN10" s="78"/>
      <c r="QYO10" s="79"/>
      <c r="QYP10" s="3"/>
      <c r="QYS10" s="79"/>
      <c r="QYT10" s="3"/>
      <c r="QYW10" s="79"/>
      <c r="QYX10" s="3"/>
      <c r="QYY10" s="78"/>
      <c r="QYZ10" s="79"/>
      <c r="QZA10" s="3"/>
      <c r="QZD10" s="79"/>
      <c r="QZE10" s="3"/>
      <c r="QZH10" s="79"/>
      <c r="QZI10" s="3"/>
      <c r="QZJ10" s="78"/>
      <c r="QZK10" s="79"/>
      <c r="QZL10" s="3"/>
      <c r="QZO10" s="79"/>
      <c r="QZP10" s="3"/>
      <c r="QZS10" s="79"/>
      <c r="QZT10" s="3"/>
      <c r="QZU10" s="78"/>
      <c r="QZV10" s="79"/>
      <c r="QZW10" s="3"/>
      <c r="QZZ10" s="79"/>
      <c r="RAA10" s="3"/>
      <c r="RAD10" s="79"/>
      <c r="RAE10" s="3"/>
      <c r="RAF10" s="78"/>
      <c r="RAG10" s="79"/>
      <c r="RAH10" s="3"/>
      <c r="RAK10" s="79"/>
      <c r="RAL10" s="3"/>
      <c r="RAO10" s="79"/>
      <c r="RAP10" s="3"/>
      <c r="RAQ10" s="78"/>
      <c r="RAR10" s="79"/>
      <c r="RAS10" s="3"/>
      <c r="RAV10" s="79"/>
      <c r="RAW10" s="3"/>
      <c r="RAZ10" s="79"/>
      <c r="RBA10" s="3"/>
      <c r="RBB10" s="78"/>
      <c r="RBC10" s="79"/>
      <c r="RBD10" s="3"/>
      <c r="RBG10" s="79"/>
      <c r="RBH10" s="3"/>
      <c r="RBK10" s="79"/>
      <c r="RBL10" s="3"/>
      <c r="RBM10" s="78"/>
      <c r="RBN10" s="79"/>
      <c r="RBO10" s="3"/>
      <c r="RBR10" s="79"/>
      <c r="RBS10" s="3"/>
      <c r="RBV10" s="79"/>
      <c r="RBW10" s="3"/>
      <c r="RBX10" s="78"/>
      <c r="RBY10" s="79"/>
      <c r="RBZ10" s="3"/>
      <c r="RCC10" s="79"/>
      <c r="RCD10" s="3"/>
      <c r="RCG10" s="79"/>
      <c r="RCH10" s="3"/>
      <c r="RCI10" s="78"/>
      <c r="RCJ10" s="79"/>
      <c r="RCK10" s="3"/>
      <c r="RCN10" s="79"/>
      <c r="RCO10" s="3"/>
      <c r="RCR10" s="79"/>
      <c r="RCS10" s="3"/>
      <c r="RCT10" s="78"/>
      <c r="RCU10" s="79"/>
      <c r="RCV10" s="3"/>
      <c r="RCY10" s="79"/>
      <c r="RCZ10" s="3"/>
      <c r="RDC10" s="79"/>
      <c r="RDD10" s="3"/>
      <c r="RDE10" s="78"/>
      <c r="RDF10" s="79"/>
      <c r="RDG10" s="3"/>
      <c r="RDJ10" s="79"/>
      <c r="RDK10" s="3"/>
      <c r="RDN10" s="79"/>
      <c r="RDO10" s="3"/>
      <c r="RDP10" s="78"/>
      <c r="RDQ10" s="79"/>
      <c r="RDR10" s="3"/>
      <c r="RDU10" s="79"/>
      <c r="RDV10" s="3"/>
      <c r="RDY10" s="79"/>
      <c r="RDZ10" s="3"/>
      <c r="REA10" s="78"/>
      <c r="REB10" s="79"/>
      <c r="REC10" s="3"/>
      <c r="REF10" s="79"/>
      <c r="REG10" s="3"/>
      <c r="REJ10" s="79"/>
      <c r="REK10" s="3"/>
      <c r="REL10" s="78"/>
      <c r="REM10" s="79"/>
      <c r="REN10" s="3"/>
      <c r="REQ10" s="79"/>
      <c r="RER10" s="3"/>
      <c r="REU10" s="79"/>
      <c r="REV10" s="3"/>
      <c r="REW10" s="78"/>
      <c r="REX10" s="79"/>
      <c r="REY10" s="3"/>
      <c r="RFB10" s="79"/>
      <c r="RFC10" s="3"/>
      <c r="RFF10" s="79"/>
      <c r="RFG10" s="3"/>
      <c r="RFH10" s="78"/>
      <c r="RFI10" s="79"/>
      <c r="RFJ10" s="3"/>
      <c r="RFM10" s="79"/>
      <c r="RFN10" s="3"/>
      <c r="RFQ10" s="79"/>
      <c r="RFR10" s="3"/>
      <c r="RFS10" s="78"/>
      <c r="RFT10" s="79"/>
      <c r="RFU10" s="3"/>
      <c r="RFX10" s="79"/>
      <c r="RFY10" s="3"/>
      <c r="RGB10" s="79"/>
      <c r="RGC10" s="3"/>
      <c r="RGD10" s="78"/>
      <c r="RGE10" s="79"/>
      <c r="RGF10" s="3"/>
      <c r="RGI10" s="79"/>
      <c r="RGJ10" s="3"/>
      <c r="RGM10" s="79"/>
      <c r="RGN10" s="3"/>
      <c r="RGO10" s="78"/>
      <c r="RGP10" s="79"/>
      <c r="RGQ10" s="3"/>
      <c r="RGT10" s="79"/>
      <c r="RGU10" s="3"/>
      <c r="RGX10" s="79"/>
      <c r="RGY10" s="3"/>
      <c r="RGZ10" s="78"/>
      <c r="RHA10" s="79"/>
      <c r="RHB10" s="3"/>
      <c r="RHE10" s="79"/>
      <c r="RHF10" s="3"/>
      <c r="RHI10" s="79"/>
      <c r="RHJ10" s="3"/>
      <c r="RHK10" s="78"/>
      <c r="RHL10" s="79"/>
      <c r="RHM10" s="3"/>
      <c r="RHP10" s="79"/>
      <c r="RHQ10" s="3"/>
      <c r="RHT10" s="79"/>
      <c r="RHU10" s="3"/>
      <c r="RHV10" s="78"/>
      <c r="RHW10" s="79"/>
      <c r="RHX10" s="3"/>
      <c r="RIA10" s="79"/>
      <c r="RIB10" s="3"/>
      <c r="RIE10" s="79"/>
      <c r="RIF10" s="3"/>
      <c r="RIG10" s="78"/>
      <c r="RIH10" s="79"/>
      <c r="RII10" s="3"/>
      <c r="RIL10" s="79"/>
      <c r="RIM10" s="3"/>
      <c r="RIP10" s="79"/>
      <c r="RIQ10" s="3"/>
      <c r="RIR10" s="78"/>
      <c r="RIS10" s="79"/>
      <c r="RIT10" s="3"/>
      <c r="RIW10" s="79"/>
      <c r="RIX10" s="3"/>
      <c r="RJA10" s="79"/>
      <c r="RJB10" s="3"/>
      <c r="RJC10" s="78"/>
      <c r="RJD10" s="79"/>
      <c r="RJE10" s="3"/>
      <c r="RJH10" s="79"/>
      <c r="RJI10" s="3"/>
      <c r="RJL10" s="79"/>
      <c r="RJM10" s="3"/>
      <c r="RJN10" s="78"/>
      <c r="RJO10" s="79"/>
      <c r="RJP10" s="3"/>
      <c r="RJS10" s="79"/>
      <c r="RJT10" s="3"/>
      <c r="RJW10" s="79"/>
      <c r="RJX10" s="3"/>
      <c r="RJY10" s="78"/>
      <c r="RJZ10" s="79"/>
      <c r="RKA10" s="3"/>
      <c r="RKD10" s="79"/>
      <c r="RKE10" s="3"/>
      <c r="RKH10" s="79"/>
      <c r="RKI10" s="3"/>
      <c r="RKJ10" s="78"/>
      <c r="RKK10" s="79"/>
      <c r="RKL10" s="3"/>
      <c r="RKO10" s="79"/>
      <c r="RKP10" s="3"/>
      <c r="RKS10" s="79"/>
      <c r="RKT10" s="3"/>
      <c r="RKU10" s="78"/>
      <c r="RKV10" s="79"/>
      <c r="RKW10" s="3"/>
      <c r="RKZ10" s="79"/>
      <c r="RLA10" s="3"/>
      <c r="RLD10" s="79"/>
      <c r="RLE10" s="3"/>
      <c r="RLF10" s="78"/>
      <c r="RLG10" s="79"/>
      <c r="RLH10" s="3"/>
      <c r="RLK10" s="79"/>
      <c r="RLL10" s="3"/>
      <c r="RLO10" s="79"/>
      <c r="RLP10" s="3"/>
      <c r="RLQ10" s="78"/>
      <c r="RLR10" s="79"/>
      <c r="RLS10" s="3"/>
      <c r="RLV10" s="79"/>
      <c r="RLW10" s="3"/>
      <c r="RLZ10" s="79"/>
      <c r="RMA10" s="3"/>
      <c r="RMB10" s="78"/>
      <c r="RMC10" s="79"/>
      <c r="RMD10" s="3"/>
      <c r="RMG10" s="79"/>
      <c r="RMH10" s="3"/>
      <c r="RMK10" s="79"/>
      <c r="RML10" s="3"/>
      <c r="RMM10" s="78"/>
      <c r="RMN10" s="79"/>
      <c r="RMO10" s="3"/>
      <c r="RMR10" s="79"/>
      <c r="RMS10" s="3"/>
      <c r="RMV10" s="79"/>
      <c r="RMW10" s="3"/>
      <c r="RMX10" s="78"/>
      <c r="RMY10" s="79"/>
      <c r="RMZ10" s="3"/>
      <c r="RNC10" s="79"/>
      <c r="RND10" s="3"/>
      <c r="RNG10" s="79"/>
      <c r="RNH10" s="3"/>
      <c r="RNI10" s="78"/>
      <c r="RNJ10" s="79"/>
      <c r="RNK10" s="3"/>
      <c r="RNN10" s="79"/>
      <c r="RNO10" s="3"/>
      <c r="RNR10" s="79"/>
      <c r="RNS10" s="3"/>
      <c r="RNT10" s="78"/>
      <c r="RNU10" s="79"/>
      <c r="RNV10" s="3"/>
      <c r="RNY10" s="79"/>
      <c r="RNZ10" s="3"/>
      <c r="ROC10" s="79"/>
      <c r="ROD10" s="3"/>
      <c r="ROE10" s="78"/>
      <c r="ROF10" s="79"/>
      <c r="ROG10" s="3"/>
      <c r="ROJ10" s="79"/>
      <c r="ROK10" s="3"/>
      <c r="RON10" s="79"/>
      <c r="ROO10" s="3"/>
      <c r="ROP10" s="78"/>
      <c r="ROQ10" s="79"/>
      <c r="ROR10" s="3"/>
      <c r="ROU10" s="79"/>
      <c r="ROV10" s="3"/>
      <c r="ROY10" s="79"/>
      <c r="ROZ10" s="3"/>
      <c r="RPA10" s="78"/>
      <c r="RPB10" s="79"/>
      <c r="RPC10" s="3"/>
      <c r="RPF10" s="79"/>
      <c r="RPG10" s="3"/>
      <c r="RPJ10" s="79"/>
      <c r="RPK10" s="3"/>
      <c r="RPL10" s="78"/>
      <c r="RPM10" s="79"/>
      <c r="RPN10" s="3"/>
      <c r="RPQ10" s="79"/>
      <c r="RPR10" s="3"/>
      <c r="RPU10" s="79"/>
      <c r="RPV10" s="3"/>
      <c r="RPW10" s="78"/>
      <c r="RPX10" s="79"/>
      <c r="RPY10" s="3"/>
      <c r="RQB10" s="79"/>
      <c r="RQC10" s="3"/>
      <c r="RQF10" s="79"/>
      <c r="RQG10" s="3"/>
      <c r="RQH10" s="78"/>
      <c r="RQI10" s="79"/>
      <c r="RQJ10" s="3"/>
      <c r="RQM10" s="79"/>
      <c r="RQN10" s="3"/>
      <c r="RQQ10" s="79"/>
      <c r="RQR10" s="3"/>
      <c r="RQS10" s="78"/>
      <c r="RQT10" s="79"/>
      <c r="RQU10" s="3"/>
      <c r="RQX10" s="79"/>
      <c r="RQY10" s="3"/>
      <c r="RRB10" s="79"/>
      <c r="RRC10" s="3"/>
      <c r="RRD10" s="78"/>
      <c r="RRE10" s="79"/>
      <c r="RRF10" s="3"/>
      <c r="RRI10" s="79"/>
      <c r="RRJ10" s="3"/>
      <c r="RRM10" s="79"/>
      <c r="RRN10" s="3"/>
      <c r="RRO10" s="78"/>
      <c r="RRP10" s="79"/>
      <c r="RRQ10" s="3"/>
      <c r="RRT10" s="79"/>
      <c r="RRU10" s="3"/>
      <c r="RRX10" s="79"/>
      <c r="RRY10" s="3"/>
      <c r="RRZ10" s="78"/>
      <c r="RSA10" s="79"/>
      <c r="RSB10" s="3"/>
      <c r="RSE10" s="79"/>
      <c r="RSF10" s="3"/>
      <c r="RSI10" s="79"/>
      <c r="RSJ10" s="3"/>
      <c r="RSK10" s="78"/>
      <c r="RSL10" s="79"/>
      <c r="RSM10" s="3"/>
      <c r="RSP10" s="79"/>
      <c r="RSQ10" s="3"/>
      <c r="RST10" s="79"/>
      <c r="RSU10" s="3"/>
      <c r="RSV10" s="78"/>
      <c r="RSW10" s="79"/>
      <c r="RSX10" s="3"/>
      <c r="RTA10" s="79"/>
      <c r="RTB10" s="3"/>
      <c r="RTE10" s="79"/>
      <c r="RTF10" s="3"/>
      <c r="RTG10" s="78"/>
      <c r="RTH10" s="79"/>
      <c r="RTI10" s="3"/>
      <c r="RTL10" s="79"/>
      <c r="RTM10" s="3"/>
      <c r="RTP10" s="79"/>
      <c r="RTQ10" s="3"/>
      <c r="RTR10" s="78"/>
      <c r="RTS10" s="79"/>
      <c r="RTT10" s="3"/>
      <c r="RTW10" s="79"/>
      <c r="RTX10" s="3"/>
      <c r="RUA10" s="79"/>
      <c r="RUB10" s="3"/>
      <c r="RUC10" s="78"/>
      <c r="RUD10" s="79"/>
      <c r="RUE10" s="3"/>
      <c r="RUH10" s="79"/>
      <c r="RUI10" s="3"/>
      <c r="RUL10" s="79"/>
      <c r="RUM10" s="3"/>
      <c r="RUN10" s="78"/>
      <c r="RUO10" s="79"/>
      <c r="RUP10" s="3"/>
      <c r="RUS10" s="79"/>
      <c r="RUT10" s="3"/>
      <c r="RUW10" s="79"/>
      <c r="RUX10" s="3"/>
      <c r="RUY10" s="78"/>
      <c r="RUZ10" s="79"/>
      <c r="RVA10" s="3"/>
      <c r="RVD10" s="79"/>
      <c r="RVE10" s="3"/>
      <c r="RVH10" s="79"/>
      <c r="RVI10" s="3"/>
      <c r="RVJ10" s="78"/>
      <c r="RVK10" s="79"/>
      <c r="RVL10" s="3"/>
      <c r="RVO10" s="79"/>
      <c r="RVP10" s="3"/>
      <c r="RVS10" s="79"/>
      <c r="RVT10" s="3"/>
      <c r="RVU10" s="78"/>
      <c r="RVV10" s="79"/>
      <c r="RVW10" s="3"/>
      <c r="RVZ10" s="79"/>
      <c r="RWA10" s="3"/>
      <c r="RWD10" s="79"/>
      <c r="RWE10" s="3"/>
      <c r="RWF10" s="78"/>
      <c r="RWG10" s="79"/>
      <c r="RWH10" s="3"/>
      <c r="RWK10" s="79"/>
      <c r="RWL10" s="3"/>
      <c r="RWO10" s="79"/>
      <c r="RWP10" s="3"/>
      <c r="RWQ10" s="78"/>
      <c r="RWR10" s="79"/>
      <c r="RWS10" s="3"/>
      <c r="RWV10" s="79"/>
      <c r="RWW10" s="3"/>
      <c r="RWZ10" s="79"/>
      <c r="RXA10" s="3"/>
      <c r="RXB10" s="78"/>
      <c r="RXC10" s="79"/>
      <c r="RXD10" s="3"/>
      <c r="RXG10" s="79"/>
      <c r="RXH10" s="3"/>
      <c r="RXK10" s="79"/>
      <c r="RXL10" s="3"/>
      <c r="RXM10" s="78"/>
      <c r="RXN10" s="79"/>
      <c r="RXO10" s="3"/>
      <c r="RXR10" s="79"/>
      <c r="RXS10" s="3"/>
      <c r="RXV10" s="79"/>
      <c r="RXW10" s="3"/>
      <c r="RXX10" s="78"/>
      <c r="RXY10" s="79"/>
      <c r="RXZ10" s="3"/>
      <c r="RYC10" s="79"/>
      <c r="RYD10" s="3"/>
      <c r="RYG10" s="79"/>
      <c r="RYH10" s="3"/>
      <c r="RYI10" s="78"/>
      <c r="RYJ10" s="79"/>
      <c r="RYK10" s="3"/>
      <c r="RYN10" s="79"/>
      <c r="RYO10" s="3"/>
      <c r="RYR10" s="79"/>
      <c r="RYS10" s="3"/>
      <c r="RYT10" s="78"/>
      <c r="RYU10" s="79"/>
      <c r="RYV10" s="3"/>
      <c r="RYY10" s="79"/>
      <c r="RYZ10" s="3"/>
      <c r="RZC10" s="79"/>
      <c r="RZD10" s="3"/>
      <c r="RZE10" s="78"/>
      <c r="RZF10" s="79"/>
      <c r="RZG10" s="3"/>
      <c r="RZJ10" s="79"/>
      <c r="RZK10" s="3"/>
      <c r="RZN10" s="79"/>
      <c r="RZO10" s="3"/>
      <c r="RZP10" s="78"/>
      <c r="RZQ10" s="79"/>
      <c r="RZR10" s="3"/>
      <c r="RZU10" s="79"/>
      <c r="RZV10" s="3"/>
      <c r="RZY10" s="79"/>
      <c r="RZZ10" s="3"/>
      <c r="SAA10" s="78"/>
      <c r="SAB10" s="79"/>
      <c r="SAC10" s="3"/>
      <c r="SAF10" s="79"/>
      <c r="SAG10" s="3"/>
      <c r="SAJ10" s="79"/>
      <c r="SAK10" s="3"/>
      <c r="SAL10" s="78"/>
      <c r="SAM10" s="79"/>
      <c r="SAN10" s="3"/>
      <c r="SAQ10" s="79"/>
      <c r="SAR10" s="3"/>
      <c r="SAU10" s="79"/>
      <c r="SAV10" s="3"/>
      <c r="SAW10" s="78"/>
      <c r="SAX10" s="79"/>
      <c r="SAY10" s="3"/>
      <c r="SBB10" s="79"/>
      <c r="SBC10" s="3"/>
      <c r="SBF10" s="79"/>
      <c r="SBG10" s="3"/>
      <c r="SBH10" s="78"/>
      <c r="SBI10" s="79"/>
      <c r="SBJ10" s="3"/>
      <c r="SBM10" s="79"/>
      <c r="SBN10" s="3"/>
      <c r="SBQ10" s="79"/>
      <c r="SBR10" s="3"/>
      <c r="SBS10" s="78"/>
      <c r="SBT10" s="79"/>
      <c r="SBU10" s="3"/>
      <c r="SBX10" s="79"/>
      <c r="SBY10" s="3"/>
      <c r="SCB10" s="79"/>
      <c r="SCC10" s="3"/>
      <c r="SCD10" s="78"/>
      <c r="SCE10" s="79"/>
      <c r="SCF10" s="3"/>
      <c r="SCI10" s="79"/>
      <c r="SCJ10" s="3"/>
      <c r="SCM10" s="79"/>
      <c r="SCN10" s="3"/>
      <c r="SCO10" s="78"/>
      <c r="SCP10" s="79"/>
      <c r="SCQ10" s="3"/>
      <c r="SCT10" s="79"/>
      <c r="SCU10" s="3"/>
      <c r="SCX10" s="79"/>
      <c r="SCY10" s="3"/>
      <c r="SCZ10" s="78"/>
      <c r="SDA10" s="79"/>
      <c r="SDB10" s="3"/>
      <c r="SDE10" s="79"/>
      <c r="SDF10" s="3"/>
      <c r="SDI10" s="79"/>
      <c r="SDJ10" s="3"/>
      <c r="SDK10" s="78"/>
      <c r="SDL10" s="79"/>
      <c r="SDM10" s="3"/>
      <c r="SDP10" s="79"/>
      <c r="SDQ10" s="3"/>
      <c r="SDT10" s="79"/>
      <c r="SDU10" s="3"/>
      <c r="SDV10" s="78"/>
      <c r="SDW10" s="79"/>
      <c r="SDX10" s="3"/>
      <c r="SEA10" s="79"/>
      <c r="SEB10" s="3"/>
      <c r="SEE10" s="79"/>
      <c r="SEF10" s="3"/>
      <c r="SEG10" s="78"/>
      <c r="SEH10" s="79"/>
      <c r="SEI10" s="3"/>
      <c r="SEL10" s="79"/>
      <c r="SEM10" s="3"/>
      <c r="SEP10" s="79"/>
      <c r="SEQ10" s="3"/>
      <c r="SER10" s="78"/>
      <c r="SES10" s="79"/>
      <c r="SET10" s="3"/>
      <c r="SEW10" s="79"/>
      <c r="SEX10" s="3"/>
      <c r="SFA10" s="79"/>
      <c r="SFB10" s="3"/>
      <c r="SFC10" s="78"/>
      <c r="SFD10" s="79"/>
      <c r="SFE10" s="3"/>
      <c r="SFH10" s="79"/>
      <c r="SFI10" s="3"/>
      <c r="SFL10" s="79"/>
      <c r="SFM10" s="3"/>
      <c r="SFN10" s="78"/>
      <c r="SFO10" s="79"/>
      <c r="SFP10" s="3"/>
      <c r="SFS10" s="79"/>
      <c r="SFT10" s="3"/>
      <c r="SFW10" s="79"/>
      <c r="SFX10" s="3"/>
      <c r="SFY10" s="78"/>
      <c r="SFZ10" s="79"/>
      <c r="SGA10" s="3"/>
      <c r="SGD10" s="79"/>
      <c r="SGE10" s="3"/>
      <c r="SGH10" s="79"/>
      <c r="SGI10" s="3"/>
      <c r="SGJ10" s="78"/>
      <c r="SGK10" s="79"/>
      <c r="SGL10" s="3"/>
      <c r="SGO10" s="79"/>
      <c r="SGP10" s="3"/>
      <c r="SGS10" s="79"/>
      <c r="SGT10" s="3"/>
      <c r="SGU10" s="78"/>
      <c r="SGV10" s="79"/>
      <c r="SGW10" s="3"/>
      <c r="SGZ10" s="79"/>
      <c r="SHA10" s="3"/>
      <c r="SHD10" s="79"/>
      <c r="SHE10" s="3"/>
      <c r="SHF10" s="78"/>
      <c r="SHG10" s="79"/>
      <c r="SHH10" s="3"/>
      <c r="SHK10" s="79"/>
      <c r="SHL10" s="3"/>
      <c r="SHO10" s="79"/>
      <c r="SHP10" s="3"/>
      <c r="SHQ10" s="78"/>
      <c r="SHR10" s="79"/>
      <c r="SHS10" s="3"/>
      <c r="SHV10" s="79"/>
      <c r="SHW10" s="3"/>
      <c r="SHZ10" s="79"/>
      <c r="SIA10" s="3"/>
      <c r="SIB10" s="78"/>
      <c r="SIC10" s="79"/>
      <c r="SID10" s="3"/>
      <c r="SIG10" s="79"/>
      <c r="SIH10" s="3"/>
      <c r="SIK10" s="79"/>
      <c r="SIL10" s="3"/>
      <c r="SIM10" s="78"/>
      <c r="SIN10" s="79"/>
      <c r="SIO10" s="3"/>
      <c r="SIR10" s="79"/>
      <c r="SIS10" s="3"/>
      <c r="SIV10" s="79"/>
      <c r="SIW10" s="3"/>
      <c r="SIX10" s="78"/>
      <c r="SIY10" s="79"/>
      <c r="SIZ10" s="3"/>
      <c r="SJC10" s="79"/>
      <c r="SJD10" s="3"/>
      <c r="SJG10" s="79"/>
      <c r="SJH10" s="3"/>
      <c r="SJI10" s="78"/>
      <c r="SJJ10" s="79"/>
      <c r="SJK10" s="3"/>
      <c r="SJN10" s="79"/>
      <c r="SJO10" s="3"/>
      <c r="SJR10" s="79"/>
      <c r="SJS10" s="3"/>
      <c r="SJT10" s="78"/>
      <c r="SJU10" s="79"/>
      <c r="SJV10" s="3"/>
      <c r="SJY10" s="79"/>
      <c r="SJZ10" s="3"/>
      <c r="SKC10" s="79"/>
      <c r="SKD10" s="3"/>
      <c r="SKE10" s="78"/>
      <c r="SKF10" s="79"/>
      <c r="SKG10" s="3"/>
      <c r="SKJ10" s="79"/>
      <c r="SKK10" s="3"/>
      <c r="SKN10" s="79"/>
      <c r="SKO10" s="3"/>
      <c r="SKP10" s="78"/>
      <c r="SKQ10" s="79"/>
      <c r="SKR10" s="3"/>
      <c r="SKU10" s="79"/>
      <c r="SKV10" s="3"/>
      <c r="SKY10" s="79"/>
      <c r="SKZ10" s="3"/>
      <c r="SLA10" s="78"/>
      <c r="SLB10" s="79"/>
      <c r="SLC10" s="3"/>
      <c r="SLF10" s="79"/>
      <c r="SLG10" s="3"/>
      <c r="SLJ10" s="79"/>
      <c r="SLK10" s="3"/>
      <c r="SLL10" s="78"/>
      <c r="SLM10" s="79"/>
      <c r="SLN10" s="3"/>
      <c r="SLQ10" s="79"/>
      <c r="SLR10" s="3"/>
      <c r="SLU10" s="79"/>
      <c r="SLV10" s="3"/>
      <c r="SLW10" s="78"/>
      <c r="SLX10" s="79"/>
      <c r="SLY10" s="3"/>
      <c r="SMB10" s="79"/>
      <c r="SMC10" s="3"/>
      <c r="SMF10" s="79"/>
      <c r="SMG10" s="3"/>
      <c r="SMH10" s="78"/>
      <c r="SMI10" s="79"/>
      <c r="SMJ10" s="3"/>
      <c r="SMM10" s="79"/>
      <c r="SMN10" s="3"/>
      <c r="SMQ10" s="79"/>
      <c r="SMR10" s="3"/>
      <c r="SMS10" s="78"/>
      <c r="SMT10" s="79"/>
      <c r="SMU10" s="3"/>
      <c r="SMX10" s="79"/>
      <c r="SMY10" s="3"/>
      <c r="SNB10" s="79"/>
      <c r="SNC10" s="3"/>
      <c r="SND10" s="78"/>
      <c r="SNE10" s="79"/>
      <c r="SNF10" s="3"/>
      <c r="SNI10" s="79"/>
      <c r="SNJ10" s="3"/>
      <c r="SNM10" s="79"/>
      <c r="SNN10" s="3"/>
      <c r="SNO10" s="78"/>
      <c r="SNP10" s="79"/>
      <c r="SNQ10" s="3"/>
      <c r="SNT10" s="79"/>
      <c r="SNU10" s="3"/>
      <c r="SNX10" s="79"/>
      <c r="SNY10" s="3"/>
      <c r="SNZ10" s="78"/>
      <c r="SOA10" s="79"/>
      <c r="SOB10" s="3"/>
      <c r="SOE10" s="79"/>
      <c r="SOF10" s="3"/>
      <c r="SOI10" s="79"/>
      <c r="SOJ10" s="3"/>
      <c r="SOK10" s="78"/>
      <c r="SOL10" s="79"/>
      <c r="SOM10" s="3"/>
      <c r="SOP10" s="79"/>
      <c r="SOQ10" s="3"/>
      <c r="SOT10" s="79"/>
      <c r="SOU10" s="3"/>
      <c r="SOV10" s="78"/>
      <c r="SOW10" s="79"/>
      <c r="SOX10" s="3"/>
      <c r="SPA10" s="79"/>
      <c r="SPB10" s="3"/>
      <c r="SPE10" s="79"/>
      <c r="SPF10" s="3"/>
      <c r="SPG10" s="78"/>
      <c r="SPH10" s="79"/>
      <c r="SPI10" s="3"/>
      <c r="SPL10" s="79"/>
      <c r="SPM10" s="3"/>
      <c r="SPP10" s="79"/>
      <c r="SPQ10" s="3"/>
      <c r="SPR10" s="78"/>
      <c r="SPS10" s="79"/>
      <c r="SPT10" s="3"/>
      <c r="SPW10" s="79"/>
      <c r="SPX10" s="3"/>
      <c r="SQA10" s="79"/>
      <c r="SQB10" s="3"/>
      <c r="SQC10" s="78"/>
      <c r="SQD10" s="79"/>
      <c r="SQE10" s="3"/>
      <c r="SQH10" s="79"/>
      <c r="SQI10" s="3"/>
      <c r="SQL10" s="79"/>
      <c r="SQM10" s="3"/>
      <c r="SQN10" s="78"/>
      <c r="SQO10" s="79"/>
      <c r="SQP10" s="3"/>
      <c r="SQS10" s="79"/>
      <c r="SQT10" s="3"/>
      <c r="SQW10" s="79"/>
      <c r="SQX10" s="3"/>
      <c r="SQY10" s="78"/>
      <c r="SQZ10" s="79"/>
      <c r="SRA10" s="3"/>
      <c r="SRD10" s="79"/>
      <c r="SRE10" s="3"/>
      <c r="SRH10" s="79"/>
      <c r="SRI10" s="3"/>
      <c r="SRJ10" s="78"/>
      <c r="SRK10" s="79"/>
      <c r="SRL10" s="3"/>
      <c r="SRO10" s="79"/>
      <c r="SRP10" s="3"/>
      <c r="SRS10" s="79"/>
      <c r="SRT10" s="3"/>
      <c r="SRU10" s="78"/>
      <c r="SRV10" s="79"/>
      <c r="SRW10" s="3"/>
      <c r="SRZ10" s="79"/>
      <c r="SSA10" s="3"/>
      <c r="SSD10" s="79"/>
      <c r="SSE10" s="3"/>
      <c r="SSF10" s="78"/>
      <c r="SSG10" s="79"/>
      <c r="SSH10" s="3"/>
      <c r="SSK10" s="79"/>
      <c r="SSL10" s="3"/>
      <c r="SSO10" s="79"/>
      <c r="SSP10" s="3"/>
      <c r="SSQ10" s="78"/>
      <c r="SSR10" s="79"/>
      <c r="SSS10" s="3"/>
      <c r="SSV10" s="79"/>
      <c r="SSW10" s="3"/>
      <c r="SSZ10" s="79"/>
      <c r="STA10" s="3"/>
      <c r="STB10" s="78"/>
      <c r="STC10" s="79"/>
      <c r="STD10" s="3"/>
      <c r="STG10" s="79"/>
      <c r="STH10" s="3"/>
      <c r="STK10" s="79"/>
      <c r="STL10" s="3"/>
      <c r="STM10" s="78"/>
      <c r="STN10" s="79"/>
      <c r="STO10" s="3"/>
      <c r="STR10" s="79"/>
      <c r="STS10" s="3"/>
      <c r="STV10" s="79"/>
      <c r="STW10" s="3"/>
      <c r="STX10" s="78"/>
      <c r="STY10" s="79"/>
      <c r="STZ10" s="3"/>
      <c r="SUC10" s="79"/>
      <c r="SUD10" s="3"/>
      <c r="SUG10" s="79"/>
      <c r="SUH10" s="3"/>
      <c r="SUI10" s="78"/>
      <c r="SUJ10" s="79"/>
      <c r="SUK10" s="3"/>
      <c r="SUN10" s="79"/>
      <c r="SUO10" s="3"/>
      <c r="SUR10" s="79"/>
      <c r="SUS10" s="3"/>
      <c r="SUT10" s="78"/>
      <c r="SUU10" s="79"/>
      <c r="SUV10" s="3"/>
      <c r="SUY10" s="79"/>
      <c r="SUZ10" s="3"/>
      <c r="SVC10" s="79"/>
      <c r="SVD10" s="3"/>
      <c r="SVE10" s="78"/>
      <c r="SVF10" s="79"/>
      <c r="SVG10" s="3"/>
      <c r="SVJ10" s="79"/>
      <c r="SVK10" s="3"/>
      <c r="SVN10" s="79"/>
      <c r="SVO10" s="3"/>
      <c r="SVP10" s="78"/>
      <c r="SVQ10" s="79"/>
      <c r="SVR10" s="3"/>
      <c r="SVU10" s="79"/>
      <c r="SVV10" s="3"/>
      <c r="SVY10" s="79"/>
      <c r="SVZ10" s="3"/>
      <c r="SWA10" s="78"/>
      <c r="SWB10" s="79"/>
      <c r="SWC10" s="3"/>
      <c r="SWF10" s="79"/>
      <c r="SWG10" s="3"/>
      <c r="SWJ10" s="79"/>
      <c r="SWK10" s="3"/>
      <c r="SWL10" s="78"/>
      <c r="SWM10" s="79"/>
      <c r="SWN10" s="3"/>
      <c r="SWQ10" s="79"/>
      <c r="SWR10" s="3"/>
      <c r="SWU10" s="79"/>
      <c r="SWV10" s="3"/>
      <c r="SWW10" s="78"/>
      <c r="SWX10" s="79"/>
      <c r="SWY10" s="3"/>
      <c r="SXB10" s="79"/>
      <c r="SXC10" s="3"/>
      <c r="SXF10" s="79"/>
      <c r="SXG10" s="3"/>
      <c r="SXH10" s="78"/>
      <c r="SXI10" s="79"/>
      <c r="SXJ10" s="3"/>
      <c r="SXM10" s="79"/>
      <c r="SXN10" s="3"/>
      <c r="SXQ10" s="79"/>
      <c r="SXR10" s="3"/>
      <c r="SXS10" s="78"/>
      <c r="SXT10" s="79"/>
      <c r="SXU10" s="3"/>
      <c r="SXX10" s="79"/>
      <c r="SXY10" s="3"/>
      <c r="SYB10" s="79"/>
      <c r="SYC10" s="3"/>
      <c r="SYD10" s="78"/>
      <c r="SYE10" s="79"/>
      <c r="SYF10" s="3"/>
      <c r="SYI10" s="79"/>
      <c r="SYJ10" s="3"/>
      <c r="SYM10" s="79"/>
      <c r="SYN10" s="3"/>
      <c r="SYO10" s="78"/>
      <c r="SYP10" s="79"/>
      <c r="SYQ10" s="3"/>
      <c r="SYT10" s="79"/>
      <c r="SYU10" s="3"/>
      <c r="SYX10" s="79"/>
      <c r="SYY10" s="3"/>
      <c r="SYZ10" s="78"/>
      <c r="SZA10" s="79"/>
      <c r="SZB10" s="3"/>
      <c r="SZE10" s="79"/>
      <c r="SZF10" s="3"/>
      <c r="SZI10" s="79"/>
      <c r="SZJ10" s="3"/>
      <c r="SZK10" s="78"/>
      <c r="SZL10" s="79"/>
      <c r="SZM10" s="3"/>
      <c r="SZP10" s="79"/>
      <c r="SZQ10" s="3"/>
      <c r="SZT10" s="79"/>
      <c r="SZU10" s="3"/>
      <c r="SZV10" s="78"/>
      <c r="SZW10" s="79"/>
      <c r="SZX10" s="3"/>
      <c r="TAA10" s="79"/>
      <c r="TAB10" s="3"/>
      <c r="TAE10" s="79"/>
      <c r="TAF10" s="3"/>
      <c r="TAG10" s="78"/>
      <c r="TAH10" s="79"/>
      <c r="TAI10" s="3"/>
      <c r="TAL10" s="79"/>
      <c r="TAM10" s="3"/>
      <c r="TAP10" s="79"/>
      <c r="TAQ10" s="3"/>
      <c r="TAR10" s="78"/>
      <c r="TAS10" s="79"/>
      <c r="TAT10" s="3"/>
      <c r="TAW10" s="79"/>
      <c r="TAX10" s="3"/>
      <c r="TBA10" s="79"/>
      <c r="TBB10" s="3"/>
      <c r="TBC10" s="78"/>
      <c r="TBD10" s="79"/>
      <c r="TBE10" s="3"/>
      <c r="TBH10" s="79"/>
      <c r="TBI10" s="3"/>
      <c r="TBL10" s="79"/>
      <c r="TBM10" s="3"/>
      <c r="TBN10" s="78"/>
      <c r="TBO10" s="79"/>
      <c r="TBP10" s="3"/>
      <c r="TBS10" s="79"/>
      <c r="TBT10" s="3"/>
      <c r="TBW10" s="79"/>
      <c r="TBX10" s="3"/>
      <c r="TBY10" s="78"/>
      <c r="TBZ10" s="79"/>
      <c r="TCA10" s="3"/>
      <c r="TCD10" s="79"/>
      <c r="TCE10" s="3"/>
      <c r="TCH10" s="79"/>
      <c r="TCI10" s="3"/>
      <c r="TCJ10" s="78"/>
      <c r="TCK10" s="79"/>
      <c r="TCL10" s="3"/>
      <c r="TCO10" s="79"/>
      <c r="TCP10" s="3"/>
      <c r="TCS10" s="79"/>
      <c r="TCT10" s="3"/>
      <c r="TCU10" s="78"/>
      <c r="TCV10" s="79"/>
      <c r="TCW10" s="3"/>
      <c r="TCZ10" s="79"/>
      <c r="TDA10" s="3"/>
      <c r="TDD10" s="79"/>
      <c r="TDE10" s="3"/>
      <c r="TDF10" s="78"/>
      <c r="TDG10" s="79"/>
      <c r="TDH10" s="3"/>
      <c r="TDK10" s="79"/>
      <c r="TDL10" s="3"/>
      <c r="TDO10" s="79"/>
      <c r="TDP10" s="3"/>
      <c r="TDQ10" s="78"/>
      <c r="TDR10" s="79"/>
      <c r="TDS10" s="3"/>
      <c r="TDV10" s="79"/>
      <c r="TDW10" s="3"/>
      <c r="TDZ10" s="79"/>
      <c r="TEA10" s="3"/>
      <c r="TEB10" s="78"/>
      <c r="TEC10" s="79"/>
      <c r="TED10" s="3"/>
      <c r="TEG10" s="79"/>
      <c r="TEH10" s="3"/>
      <c r="TEK10" s="79"/>
      <c r="TEL10" s="3"/>
      <c r="TEM10" s="78"/>
      <c r="TEN10" s="79"/>
      <c r="TEO10" s="3"/>
      <c r="TER10" s="79"/>
      <c r="TES10" s="3"/>
      <c r="TEV10" s="79"/>
      <c r="TEW10" s="3"/>
      <c r="TEX10" s="78"/>
      <c r="TEY10" s="79"/>
      <c r="TEZ10" s="3"/>
      <c r="TFC10" s="79"/>
      <c r="TFD10" s="3"/>
      <c r="TFG10" s="79"/>
      <c r="TFH10" s="3"/>
      <c r="TFI10" s="78"/>
      <c r="TFJ10" s="79"/>
      <c r="TFK10" s="3"/>
      <c r="TFN10" s="79"/>
      <c r="TFO10" s="3"/>
      <c r="TFR10" s="79"/>
      <c r="TFS10" s="3"/>
      <c r="TFT10" s="78"/>
      <c r="TFU10" s="79"/>
      <c r="TFV10" s="3"/>
      <c r="TFY10" s="79"/>
      <c r="TFZ10" s="3"/>
      <c r="TGC10" s="79"/>
      <c r="TGD10" s="3"/>
      <c r="TGE10" s="78"/>
      <c r="TGF10" s="79"/>
      <c r="TGG10" s="3"/>
      <c r="TGJ10" s="79"/>
      <c r="TGK10" s="3"/>
      <c r="TGN10" s="79"/>
      <c r="TGO10" s="3"/>
      <c r="TGP10" s="78"/>
      <c r="TGQ10" s="79"/>
      <c r="TGR10" s="3"/>
      <c r="TGU10" s="79"/>
      <c r="TGV10" s="3"/>
      <c r="TGY10" s="79"/>
      <c r="TGZ10" s="3"/>
      <c r="THA10" s="78"/>
      <c r="THB10" s="79"/>
      <c r="THC10" s="3"/>
      <c r="THF10" s="79"/>
      <c r="THG10" s="3"/>
      <c r="THJ10" s="79"/>
      <c r="THK10" s="3"/>
      <c r="THL10" s="78"/>
      <c r="THM10" s="79"/>
      <c r="THN10" s="3"/>
      <c r="THQ10" s="79"/>
      <c r="THR10" s="3"/>
      <c r="THU10" s="79"/>
      <c r="THV10" s="3"/>
      <c r="THW10" s="78"/>
      <c r="THX10" s="79"/>
      <c r="THY10" s="3"/>
      <c r="TIB10" s="79"/>
      <c r="TIC10" s="3"/>
      <c r="TIF10" s="79"/>
      <c r="TIG10" s="3"/>
      <c r="TIH10" s="78"/>
      <c r="TII10" s="79"/>
      <c r="TIJ10" s="3"/>
      <c r="TIM10" s="79"/>
      <c r="TIN10" s="3"/>
      <c r="TIQ10" s="79"/>
      <c r="TIR10" s="3"/>
      <c r="TIS10" s="78"/>
      <c r="TIT10" s="79"/>
      <c r="TIU10" s="3"/>
      <c r="TIX10" s="79"/>
      <c r="TIY10" s="3"/>
      <c r="TJB10" s="79"/>
      <c r="TJC10" s="3"/>
      <c r="TJD10" s="78"/>
      <c r="TJE10" s="79"/>
      <c r="TJF10" s="3"/>
      <c r="TJI10" s="79"/>
      <c r="TJJ10" s="3"/>
      <c r="TJM10" s="79"/>
      <c r="TJN10" s="3"/>
      <c r="TJO10" s="78"/>
      <c r="TJP10" s="79"/>
      <c r="TJQ10" s="3"/>
      <c r="TJT10" s="79"/>
      <c r="TJU10" s="3"/>
      <c r="TJX10" s="79"/>
      <c r="TJY10" s="3"/>
      <c r="TJZ10" s="78"/>
      <c r="TKA10" s="79"/>
      <c r="TKB10" s="3"/>
      <c r="TKE10" s="79"/>
      <c r="TKF10" s="3"/>
      <c r="TKI10" s="79"/>
      <c r="TKJ10" s="3"/>
      <c r="TKK10" s="78"/>
      <c r="TKL10" s="79"/>
      <c r="TKM10" s="3"/>
      <c r="TKP10" s="79"/>
      <c r="TKQ10" s="3"/>
      <c r="TKT10" s="79"/>
      <c r="TKU10" s="3"/>
      <c r="TKV10" s="78"/>
      <c r="TKW10" s="79"/>
      <c r="TKX10" s="3"/>
      <c r="TLA10" s="79"/>
      <c r="TLB10" s="3"/>
      <c r="TLE10" s="79"/>
      <c r="TLF10" s="3"/>
      <c r="TLG10" s="78"/>
      <c r="TLH10" s="79"/>
      <c r="TLI10" s="3"/>
      <c r="TLL10" s="79"/>
      <c r="TLM10" s="3"/>
      <c r="TLP10" s="79"/>
      <c r="TLQ10" s="3"/>
      <c r="TLR10" s="78"/>
      <c r="TLS10" s="79"/>
      <c r="TLT10" s="3"/>
      <c r="TLW10" s="79"/>
      <c r="TLX10" s="3"/>
      <c r="TMA10" s="79"/>
      <c r="TMB10" s="3"/>
      <c r="TMC10" s="78"/>
      <c r="TMD10" s="79"/>
      <c r="TME10" s="3"/>
      <c r="TMH10" s="79"/>
      <c r="TMI10" s="3"/>
      <c r="TML10" s="79"/>
      <c r="TMM10" s="3"/>
      <c r="TMN10" s="78"/>
      <c r="TMO10" s="79"/>
      <c r="TMP10" s="3"/>
      <c r="TMS10" s="79"/>
      <c r="TMT10" s="3"/>
      <c r="TMW10" s="79"/>
      <c r="TMX10" s="3"/>
      <c r="TMY10" s="78"/>
      <c r="TMZ10" s="79"/>
      <c r="TNA10" s="3"/>
      <c r="TND10" s="79"/>
      <c r="TNE10" s="3"/>
      <c r="TNH10" s="79"/>
      <c r="TNI10" s="3"/>
      <c r="TNJ10" s="78"/>
      <c r="TNK10" s="79"/>
      <c r="TNL10" s="3"/>
      <c r="TNO10" s="79"/>
      <c r="TNP10" s="3"/>
      <c r="TNS10" s="79"/>
      <c r="TNT10" s="3"/>
      <c r="TNU10" s="78"/>
      <c r="TNV10" s="79"/>
      <c r="TNW10" s="3"/>
      <c r="TNZ10" s="79"/>
      <c r="TOA10" s="3"/>
      <c r="TOD10" s="79"/>
      <c r="TOE10" s="3"/>
      <c r="TOF10" s="78"/>
      <c r="TOG10" s="79"/>
      <c r="TOH10" s="3"/>
      <c r="TOK10" s="79"/>
      <c r="TOL10" s="3"/>
      <c r="TOO10" s="79"/>
      <c r="TOP10" s="3"/>
      <c r="TOQ10" s="78"/>
      <c r="TOR10" s="79"/>
      <c r="TOS10" s="3"/>
      <c r="TOV10" s="79"/>
      <c r="TOW10" s="3"/>
      <c r="TOZ10" s="79"/>
      <c r="TPA10" s="3"/>
      <c r="TPB10" s="78"/>
      <c r="TPC10" s="79"/>
      <c r="TPD10" s="3"/>
      <c r="TPG10" s="79"/>
      <c r="TPH10" s="3"/>
      <c r="TPK10" s="79"/>
      <c r="TPL10" s="3"/>
      <c r="TPM10" s="78"/>
      <c r="TPN10" s="79"/>
      <c r="TPO10" s="3"/>
      <c r="TPR10" s="79"/>
      <c r="TPS10" s="3"/>
      <c r="TPV10" s="79"/>
      <c r="TPW10" s="3"/>
      <c r="TPX10" s="78"/>
      <c r="TPY10" s="79"/>
      <c r="TPZ10" s="3"/>
      <c r="TQC10" s="79"/>
      <c r="TQD10" s="3"/>
      <c r="TQG10" s="79"/>
      <c r="TQH10" s="3"/>
      <c r="TQI10" s="78"/>
      <c r="TQJ10" s="79"/>
      <c r="TQK10" s="3"/>
      <c r="TQN10" s="79"/>
      <c r="TQO10" s="3"/>
      <c r="TQR10" s="79"/>
      <c r="TQS10" s="3"/>
      <c r="TQT10" s="78"/>
      <c r="TQU10" s="79"/>
      <c r="TQV10" s="3"/>
      <c r="TQY10" s="79"/>
      <c r="TQZ10" s="3"/>
      <c r="TRC10" s="79"/>
      <c r="TRD10" s="3"/>
      <c r="TRE10" s="78"/>
      <c r="TRF10" s="79"/>
      <c r="TRG10" s="3"/>
      <c r="TRJ10" s="79"/>
      <c r="TRK10" s="3"/>
      <c r="TRN10" s="79"/>
      <c r="TRO10" s="3"/>
      <c r="TRP10" s="78"/>
      <c r="TRQ10" s="79"/>
      <c r="TRR10" s="3"/>
      <c r="TRU10" s="79"/>
      <c r="TRV10" s="3"/>
      <c r="TRY10" s="79"/>
      <c r="TRZ10" s="3"/>
      <c r="TSA10" s="78"/>
      <c r="TSB10" s="79"/>
      <c r="TSC10" s="3"/>
      <c r="TSF10" s="79"/>
      <c r="TSG10" s="3"/>
      <c r="TSJ10" s="79"/>
      <c r="TSK10" s="3"/>
      <c r="TSL10" s="78"/>
      <c r="TSM10" s="79"/>
      <c r="TSN10" s="3"/>
      <c r="TSQ10" s="79"/>
      <c r="TSR10" s="3"/>
      <c r="TSU10" s="79"/>
      <c r="TSV10" s="3"/>
      <c r="TSW10" s="78"/>
      <c r="TSX10" s="79"/>
      <c r="TSY10" s="3"/>
      <c r="TTB10" s="79"/>
      <c r="TTC10" s="3"/>
      <c r="TTF10" s="79"/>
      <c r="TTG10" s="3"/>
      <c r="TTH10" s="78"/>
      <c r="TTI10" s="79"/>
      <c r="TTJ10" s="3"/>
      <c r="TTM10" s="79"/>
      <c r="TTN10" s="3"/>
      <c r="TTQ10" s="79"/>
      <c r="TTR10" s="3"/>
      <c r="TTS10" s="78"/>
      <c r="TTT10" s="79"/>
      <c r="TTU10" s="3"/>
      <c r="TTX10" s="79"/>
      <c r="TTY10" s="3"/>
      <c r="TUB10" s="79"/>
      <c r="TUC10" s="3"/>
      <c r="TUD10" s="78"/>
      <c r="TUE10" s="79"/>
      <c r="TUF10" s="3"/>
      <c r="TUI10" s="79"/>
      <c r="TUJ10" s="3"/>
      <c r="TUM10" s="79"/>
      <c r="TUN10" s="3"/>
      <c r="TUO10" s="78"/>
      <c r="TUP10" s="79"/>
      <c r="TUQ10" s="3"/>
      <c r="TUT10" s="79"/>
      <c r="TUU10" s="3"/>
      <c r="TUX10" s="79"/>
      <c r="TUY10" s="3"/>
      <c r="TUZ10" s="78"/>
      <c r="TVA10" s="79"/>
      <c r="TVB10" s="3"/>
      <c r="TVE10" s="79"/>
      <c r="TVF10" s="3"/>
      <c r="TVI10" s="79"/>
      <c r="TVJ10" s="3"/>
      <c r="TVK10" s="78"/>
      <c r="TVL10" s="79"/>
      <c r="TVM10" s="3"/>
      <c r="TVP10" s="79"/>
      <c r="TVQ10" s="3"/>
      <c r="TVT10" s="79"/>
      <c r="TVU10" s="3"/>
      <c r="TVV10" s="78"/>
      <c r="TVW10" s="79"/>
      <c r="TVX10" s="3"/>
      <c r="TWA10" s="79"/>
      <c r="TWB10" s="3"/>
      <c r="TWE10" s="79"/>
      <c r="TWF10" s="3"/>
      <c r="TWG10" s="78"/>
      <c r="TWH10" s="79"/>
      <c r="TWI10" s="3"/>
      <c r="TWL10" s="79"/>
      <c r="TWM10" s="3"/>
      <c r="TWP10" s="79"/>
      <c r="TWQ10" s="3"/>
      <c r="TWR10" s="78"/>
      <c r="TWS10" s="79"/>
      <c r="TWT10" s="3"/>
      <c r="TWW10" s="79"/>
      <c r="TWX10" s="3"/>
      <c r="TXA10" s="79"/>
      <c r="TXB10" s="3"/>
      <c r="TXC10" s="78"/>
      <c r="TXD10" s="79"/>
      <c r="TXE10" s="3"/>
      <c r="TXH10" s="79"/>
      <c r="TXI10" s="3"/>
      <c r="TXL10" s="79"/>
      <c r="TXM10" s="3"/>
      <c r="TXN10" s="78"/>
      <c r="TXO10" s="79"/>
      <c r="TXP10" s="3"/>
      <c r="TXS10" s="79"/>
      <c r="TXT10" s="3"/>
      <c r="TXW10" s="79"/>
      <c r="TXX10" s="3"/>
      <c r="TXY10" s="78"/>
      <c r="TXZ10" s="79"/>
      <c r="TYA10" s="3"/>
      <c r="TYD10" s="79"/>
      <c r="TYE10" s="3"/>
      <c r="TYH10" s="79"/>
      <c r="TYI10" s="3"/>
      <c r="TYJ10" s="78"/>
      <c r="TYK10" s="79"/>
      <c r="TYL10" s="3"/>
      <c r="TYO10" s="79"/>
      <c r="TYP10" s="3"/>
      <c r="TYS10" s="79"/>
      <c r="TYT10" s="3"/>
      <c r="TYU10" s="78"/>
      <c r="TYV10" s="79"/>
      <c r="TYW10" s="3"/>
      <c r="TYZ10" s="79"/>
      <c r="TZA10" s="3"/>
      <c r="TZD10" s="79"/>
      <c r="TZE10" s="3"/>
      <c r="TZF10" s="78"/>
      <c r="TZG10" s="79"/>
      <c r="TZH10" s="3"/>
      <c r="TZK10" s="79"/>
      <c r="TZL10" s="3"/>
      <c r="TZO10" s="79"/>
      <c r="TZP10" s="3"/>
      <c r="TZQ10" s="78"/>
      <c r="TZR10" s="79"/>
      <c r="TZS10" s="3"/>
      <c r="TZV10" s="79"/>
      <c r="TZW10" s="3"/>
      <c r="TZZ10" s="79"/>
      <c r="UAA10" s="3"/>
      <c r="UAB10" s="78"/>
      <c r="UAC10" s="79"/>
      <c r="UAD10" s="3"/>
      <c r="UAG10" s="79"/>
      <c r="UAH10" s="3"/>
      <c r="UAK10" s="79"/>
      <c r="UAL10" s="3"/>
      <c r="UAM10" s="78"/>
      <c r="UAN10" s="79"/>
      <c r="UAO10" s="3"/>
      <c r="UAR10" s="79"/>
      <c r="UAS10" s="3"/>
      <c r="UAV10" s="79"/>
      <c r="UAW10" s="3"/>
      <c r="UAX10" s="78"/>
      <c r="UAY10" s="79"/>
      <c r="UAZ10" s="3"/>
      <c r="UBC10" s="79"/>
      <c r="UBD10" s="3"/>
      <c r="UBG10" s="79"/>
      <c r="UBH10" s="3"/>
      <c r="UBI10" s="78"/>
      <c r="UBJ10" s="79"/>
      <c r="UBK10" s="3"/>
      <c r="UBN10" s="79"/>
      <c r="UBO10" s="3"/>
      <c r="UBR10" s="79"/>
      <c r="UBS10" s="3"/>
      <c r="UBT10" s="78"/>
      <c r="UBU10" s="79"/>
      <c r="UBV10" s="3"/>
      <c r="UBY10" s="79"/>
      <c r="UBZ10" s="3"/>
      <c r="UCC10" s="79"/>
      <c r="UCD10" s="3"/>
      <c r="UCE10" s="78"/>
      <c r="UCF10" s="79"/>
      <c r="UCG10" s="3"/>
      <c r="UCJ10" s="79"/>
      <c r="UCK10" s="3"/>
      <c r="UCN10" s="79"/>
      <c r="UCO10" s="3"/>
      <c r="UCP10" s="78"/>
      <c r="UCQ10" s="79"/>
      <c r="UCR10" s="3"/>
      <c r="UCU10" s="79"/>
      <c r="UCV10" s="3"/>
      <c r="UCY10" s="79"/>
      <c r="UCZ10" s="3"/>
      <c r="UDA10" s="78"/>
      <c r="UDB10" s="79"/>
      <c r="UDC10" s="3"/>
      <c r="UDF10" s="79"/>
      <c r="UDG10" s="3"/>
      <c r="UDJ10" s="79"/>
      <c r="UDK10" s="3"/>
      <c r="UDL10" s="78"/>
      <c r="UDM10" s="79"/>
      <c r="UDN10" s="3"/>
      <c r="UDQ10" s="79"/>
      <c r="UDR10" s="3"/>
      <c r="UDU10" s="79"/>
      <c r="UDV10" s="3"/>
      <c r="UDW10" s="78"/>
      <c r="UDX10" s="79"/>
      <c r="UDY10" s="3"/>
      <c r="UEB10" s="79"/>
      <c r="UEC10" s="3"/>
      <c r="UEF10" s="79"/>
      <c r="UEG10" s="3"/>
      <c r="UEH10" s="78"/>
      <c r="UEI10" s="79"/>
      <c r="UEJ10" s="3"/>
      <c r="UEM10" s="79"/>
      <c r="UEN10" s="3"/>
      <c r="UEQ10" s="79"/>
      <c r="UER10" s="3"/>
      <c r="UES10" s="78"/>
      <c r="UET10" s="79"/>
      <c r="UEU10" s="3"/>
      <c r="UEX10" s="79"/>
      <c r="UEY10" s="3"/>
      <c r="UFB10" s="79"/>
      <c r="UFC10" s="3"/>
      <c r="UFD10" s="78"/>
      <c r="UFE10" s="79"/>
      <c r="UFF10" s="3"/>
      <c r="UFI10" s="79"/>
      <c r="UFJ10" s="3"/>
      <c r="UFM10" s="79"/>
      <c r="UFN10" s="3"/>
      <c r="UFO10" s="78"/>
      <c r="UFP10" s="79"/>
      <c r="UFQ10" s="3"/>
      <c r="UFT10" s="79"/>
      <c r="UFU10" s="3"/>
      <c r="UFX10" s="79"/>
      <c r="UFY10" s="3"/>
      <c r="UFZ10" s="78"/>
      <c r="UGA10" s="79"/>
      <c r="UGB10" s="3"/>
      <c r="UGE10" s="79"/>
      <c r="UGF10" s="3"/>
      <c r="UGI10" s="79"/>
      <c r="UGJ10" s="3"/>
      <c r="UGK10" s="78"/>
      <c r="UGL10" s="79"/>
      <c r="UGM10" s="3"/>
      <c r="UGP10" s="79"/>
      <c r="UGQ10" s="3"/>
      <c r="UGT10" s="79"/>
      <c r="UGU10" s="3"/>
      <c r="UGV10" s="78"/>
      <c r="UGW10" s="79"/>
      <c r="UGX10" s="3"/>
      <c r="UHA10" s="79"/>
      <c r="UHB10" s="3"/>
      <c r="UHE10" s="79"/>
      <c r="UHF10" s="3"/>
      <c r="UHG10" s="78"/>
      <c r="UHH10" s="79"/>
      <c r="UHI10" s="3"/>
      <c r="UHL10" s="79"/>
      <c r="UHM10" s="3"/>
      <c r="UHP10" s="79"/>
      <c r="UHQ10" s="3"/>
      <c r="UHR10" s="78"/>
      <c r="UHS10" s="79"/>
      <c r="UHT10" s="3"/>
      <c r="UHW10" s="79"/>
      <c r="UHX10" s="3"/>
      <c r="UIA10" s="79"/>
      <c r="UIB10" s="3"/>
      <c r="UIC10" s="78"/>
      <c r="UID10" s="79"/>
      <c r="UIE10" s="3"/>
      <c r="UIH10" s="79"/>
      <c r="UII10" s="3"/>
      <c r="UIL10" s="79"/>
      <c r="UIM10" s="3"/>
      <c r="UIN10" s="78"/>
      <c r="UIO10" s="79"/>
      <c r="UIP10" s="3"/>
      <c r="UIS10" s="79"/>
      <c r="UIT10" s="3"/>
      <c r="UIW10" s="79"/>
      <c r="UIX10" s="3"/>
      <c r="UIY10" s="78"/>
      <c r="UIZ10" s="79"/>
      <c r="UJA10" s="3"/>
      <c r="UJD10" s="79"/>
      <c r="UJE10" s="3"/>
      <c r="UJH10" s="79"/>
      <c r="UJI10" s="3"/>
      <c r="UJJ10" s="78"/>
      <c r="UJK10" s="79"/>
      <c r="UJL10" s="3"/>
      <c r="UJO10" s="79"/>
      <c r="UJP10" s="3"/>
      <c r="UJS10" s="79"/>
      <c r="UJT10" s="3"/>
      <c r="UJU10" s="78"/>
      <c r="UJV10" s="79"/>
      <c r="UJW10" s="3"/>
      <c r="UJZ10" s="79"/>
      <c r="UKA10" s="3"/>
      <c r="UKD10" s="79"/>
      <c r="UKE10" s="3"/>
      <c r="UKF10" s="78"/>
      <c r="UKG10" s="79"/>
      <c r="UKH10" s="3"/>
      <c r="UKK10" s="79"/>
      <c r="UKL10" s="3"/>
      <c r="UKO10" s="79"/>
      <c r="UKP10" s="3"/>
      <c r="UKQ10" s="78"/>
      <c r="UKR10" s="79"/>
      <c r="UKS10" s="3"/>
      <c r="UKV10" s="79"/>
      <c r="UKW10" s="3"/>
      <c r="UKZ10" s="79"/>
      <c r="ULA10" s="3"/>
      <c r="ULB10" s="78"/>
      <c r="ULC10" s="79"/>
      <c r="ULD10" s="3"/>
      <c r="ULG10" s="79"/>
      <c r="ULH10" s="3"/>
      <c r="ULK10" s="79"/>
      <c r="ULL10" s="3"/>
      <c r="ULM10" s="78"/>
      <c r="ULN10" s="79"/>
      <c r="ULO10" s="3"/>
      <c r="ULR10" s="79"/>
      <c r="ULS10" s="3"/>
      <c r="ULV10" s="79"/>
      <c r="ULW10" s="3"/>
      <c r="ULX10" s="78"/>
      <c r="ULY10" s="79"/>
      <c r="ULZ10" s="3"/>
      <c r="UMC10" s="79"/>
      <c r="UMD10" s="3"/>
      <c r="UMG10" s="79"/>
      <c r="UMH10" s="3"/>
      <c r="UMI10" s="78"/>
      <c r="UMJ10" s="79"/>
      <c r="UMK10" s="3"/>
      <c r="UMN10" s="79"/>
      <c r="UMO10" s="3"/>
      <c r="UMR10" s="79"/>
      <c r="UMS10" s="3"/>
      <c r="UMT10" s="78"/>
      <c r="UMU10" s="79"/>
      <c r="UMV10" s="3"/>
      <c r="UMY10" s="79"/>
      <c r="UMZ10" s="3"/>
      <c r="UNC10" s="79"/>
      <c r="UND10" s="3"/>
      <c r="UNE10" s="78"/>
      <c r="UNF10" s="79"/>
      <c r="UNG10" s="3"/>
      <c r="UNJ10" s="79"/>
      <c r="UNK10" s="3"/>
      <c r="UNN10" s="79"/>
      <c r="UNO10" s="3"/>
      <c r="UNP10" s="78"/>
      <c r="UNQ10" s="79"/>
      <c r="UNR10" s="3"/>
      <c r="UNU10" s="79"/>
      <c r="UNV10" s="3"/>
      <c r="UNY10" s="79"/>
      <c r="UNZ10" s="3"/>
      <c r="UOA10" s="78"/>
      <c r="UOB10" s="79"/>
      <c r="UOC10" s="3"/>
      <c r="UOF10" s="79"/>
      <c r="UOG10" s="3"/>
      <c r="UOJ10" s="79"/>
      <c r="UOK10" s="3"/>
      <c r="UOL10" s="78"/>
      <c r="UOM10" s="79"/>
      <c r="UON10" s="3"/>
      <c r="UOQ10" s="79"/>
      <c r="UOR10" s="3"/>
      <c r="UOU10" s="79"/>
      <c r="UOV10" s="3"/>
      <c r="UOW10" s="78"/>
      <c r="UOX10" s="79"/>
      <c r="UOY10" s="3"/>
      <c r="UPB10" s="79"/>
      <c r="UPC10" s="3"/>
      <c r="UPF10" s="79"/>
      <c r="UPG10" s="3"/>
      <c r="UPH10" s="78"/>
      <c r="UPI10" s="79"/>
      <c r="UPJ10" s="3"/>
      <c r="UPM10" s="79"/>
      <c r="UPN10" s="3"/>
      <c r="UPQ10" s="79"/>
      <c r="UPR10" s="3"/>
      <c r="UPS10" s="78"/>
      <c r="UPT10" s="79"/>
      <c r="UPU10" s="3"/>
      <c r="UPX10" s="79"/>
      <c r="UPY10" s="3"/>
      <c r="UQB10" s="79"/>
      <c r="UQC10" s="3"/>
      <c r="UQD10" s="78"/>
      <c r="UQE10" s="79"/>
      <c r="UQF10" s="3"/>
      <c r="UQI10" s="79"/>
      <c r="UQJ10" s="3"/>
      <c r="UQM10" s="79"/>
      <c r="UQN10" s="3"/>
      <c r="UQO10" s="78"/>
      <c r="UQP10" s="79"/>
      <c r="UQQ10" s="3"/>
      <c r="UQT10" s="79"/>
      <c r="UQU10" s="3"/>
      <c r="UQX10" s="79"/>
      <c r="UQY10" s="3"/>
      <c r="UQZ10" s="78"/>
      <c r="URA10" s="79"/>
      <c r="URB10" s="3"/>
      <c r="URE10" s="79"/>
      <c r="URF10" s="3"/>
      <c r="URI10" s="79"/>
      <c r="URJ10" s="3"/>
      <c r="URK10" s="78"/>
      <c r="URL10" s="79"/>
      <c r="URM10" s="3"/>
      <c r="URP10" s="79"/>
      <c r="URQ10" s="3"/>
      <c r="URT10" s="79"/>
      <c r="URU10" s="3"/>
      <c r="URV10" s="78"/>
      <c r="URW10" s="79"/>
      <c r="URX10" s="3"/>
      <c r="USA10" s="79"/>
      <c r="USB10" s="3"/>
      <c r="USE10" s="79"/>
      <c r="USF10" s="3"/>
      <c r="USG10" s="78"/>
      <c r="USH10" s="79"/>
      <c r="USI10" s="3"/>
      <c r="USL10" s="79"/>
      <c r="USM10" s="3"/>
      <c r="USP10" s="79"/>
      <c r="USQ10" s="3"/>
      <c r="USR10" s="78"/>
      <c r="USS10" s="79"/>
      <c r="UST10" s="3"/>
      <c r="USW10" s="79"/>
      <c r="USX10" s="3"/>
      <c r="UTA10" s="79"/>
      <c r="UTB10" s="3"/>
      <c r="UTC10" s="78"/>
      <c r="UTD10" s="79"/>
      <c r="UTE10" s="3"/>
      <c r="UTH10" s="79"/>
      <c r="UTI10" s="3"/>
      <c r="UTL10" s="79"/>
      <c r="UTM10" s="3"/>
      <c r="UTN10" s="78"/>
      <c r="UTO10" s="79"/>
      <c r="UTP10" s="3"/>
      <c r="UTS10" s="79"/>
      <c r="UTT10" s="3"/>
      <c r="UTW10" s="79"/>
      <c r="UTX10" s="3"/>
      <c r="UTY10" s="78"/>
      <c r="UTZ10" s="79"/>
      <c r="UUA10" s="3"/>
      <c r="UUD10" s="79"/>
      <c r="UUE10" s="3"/>
      <c r="UUH10" s="79"/>
      <c r="UUI10" s="3"/>
      <c r="UUJ10" s="78"/>
      <c r="UUK10" s="79"/>
      <c r="UUL10" s="3"/>
      <c r="UUO10" s="79"/>
      <c r="UUP10" s="3"/>
      <c r="UUS10" s="79"/>
      <c r="UUT10" s="3"/>
      <c r="UUU10" s="78"/>
      <c r="UUV10" s="79"/>
      <c r="UUW10" s="3"/>
      <c r="UUZ10" s="79"/>
      <c r="UVA10" s="3"/>
      <c r="UVD10" s="79"/>
      <c r="UVE10" s="3"/>
      <c r="UVF10" s="78"/>
      <c r="UVG10" s="79"/>
      <c r="UVH10" s="3"/>
      <c r="UVK10" s="79"/>
      <c r="UVL10" s="3"/>
      <c r="UVO10" s="79"/>
      <c r="UVP10" s="3"/>
      <c r="UVQ10" s="78"/>
      <c r="UVR10" s="79"/>
      <c r="UVS10" s="3"/>
      <c r="UVV10" s="79"/>
      <c r="UVW10" s="3"/>
      <c r="UVZ10" s="79"/>
      <c r="UWA10" s="3"/>
      <c r="UWB10" s="78"/>
      <c r="UWC10" s="79"/>
      <c r="UWD10" s="3"/>
      <c r="UWG10" s="79"/>
      <c r="UWH10" s="3"/>
      <c r="UWK10" s="79"/>
      <c r="UWL10" s="3"/>
      <c r="UWM10" s="78"/>
      <c r="UWN10" s="79"/>
      <c r="UWO10" s="3"/>
      <c r="UWR10" s="79"/>
      <c r="UWS10" s="3"/>
      <c r="UWV10" s="79"/>
      <c r="UWW10" s="3"/>
      <c r="UWX10" s="78"/>
      <c r="UWY10" s="79"/>
      <c r="UWZ10" s="3"/>
      <c r="UXC10" s="79"/>
      <c r="UXD10" s="3"/>
      <c r="UXG10" s="79"/>
      <c r="UXH10" s="3"/>
      <c r="UXI10" s="78"/>
      <c r="UXJ10" s="79"/>
      <c r="UXK10" s="3"/>
      <c r="UXN10" s="79"/>
      <c r="UXO10" s="3"/>
      <c r="UXR10" s="79"/>
      <c r="UXS10" s="3"/>
      <c r="UXT10" s="78"/>
      <c r="UXU10" s="79"/>
      <c r="UXV10" s="3"/>
      <c r="UXY10" s="79"/>
      <c r="UXZ10" s="3"/>
      <c r="UYC10" s="79"/>
      <c r="UYD10" s="3"/>
      <c r="UYE10" s="78"/>
      <c r="UYF10" s="79"/>
      <c r="UYG10" s="3"/>
      <c r="UYJ10" s="79"/>
      <c r="UYK10" s="3"/>
      <c r="UYN10" s="79"/>
      <c r="UYO10" s="3"/>
      <c r="UYP10" s="78"/>
      <c r="UYQ10" s="79"/>
      <c r="UYR10" s="3"/>
      <c r="UYU10" s="79"/>
      <c r="UYV10" s="3"/>
      <c r="UYY10" s="79"/>
      <c r="UYZ10" s="3"/>
      <c r="UZA10" s="78"/>
      <c r="UZB10" s="79"/>
      <c r="UZC10" s="3"/>
      <c r="UZF10" s="79"/>
      <c r="UZG10" s="3"/>
      <c r="UZJ10" s="79"/>
      <c r="UZK10" s="3"/>
      <c r="UZL10" s="78"/>
      <c r="UZM10" s="79"/>
      <c r="UZN10" s="3"/>
      <c r="UZQ10" s="79"/>
      <c r="UZR10" s="3"/>
      <c r="UZU10" s="79"/>
      <c r="UZV10" s="3"/>
      <c r="UZW10" s="78"/>
      <c r="UZX10" s="79"/>
      <c r="UZY10" s="3"/>
      <c r="VAB10" s="79"/>
      <c r="VAC10" s="3"/>
      <c r="VAF10" s="79"/>
      <c r="VAG10" s="3"/>
      <c r="VAH10" s="78"/>
      <c r="VAI10" s="79"/>
      <c r="VAJ10" s="3"/>
      <c r="VAM10" s="79"/>
      <c r="VAN10" s="3"/>
      <c r="VAQ10" s="79"/>
      <c r="VAR10" s="3"/>
      <c r="VAS10" s="78"/>
      <c r="VAT10" s="79"/>
      <c r="VAU10" s="3"/>
      <c r="VAX10" s="79"/>
      <c r="VAY10" s="3"/>
      <c r="VBB10" s="79"/>
      <c r="VBC10" s="3"/>
      <c r="VBD10" s="78"/>
      <c r="VBE10" s="79"/>
      <c r="VBF10" s="3"/>
      <c r="VBI10" s="79"/>
      <c r="VBJ10" s="3"/>
      <c r="VBM10" s="79"/>
      <c r="VBN10" s="3"/>
      <c r="VBO10" s="78"/>
      <c r="VBP10" s="79"/>
      <c r="VBQ10" s="3"/>
      <c r="VBT10" s="79"/>
      <c r="VBU10" s="3"/>
      <c r="VBX10" s="79"/>
      <c r="VBY10" s="3"/>
      <c r="VBZ10" s="78"/>
      <c r="VCA10" s="79"/>
      <c r="VCB10" s="3"/>
      <c r="VCE10" s="79"/>
      <c r="VCF10" s="3"/>
      <c r="VCI10" s="79"/>
      <c r="VCJ10" s="3"/>
      <c r="VCK10" s="78"/>
      <c r="VCL10" s="79"/>
      <c r="VCM10" s="3"/>
      <c r="VCP10" s="79"/>
      <c r="VCQ10" s="3"/>
      <c r="VCT10" s="79"/>
      <c r="VCU10" s="3"/>
      <c r="VCV10" s="78"/>
      <c r="VCW10" s="79"/>
      <c r="VCX10" s="3"/>
      <c r="VDA10" s="79"/>
      <c r="VDB10" s="3"/>
      <c r="VDE10" s="79"/>
      <c r="VDF10" s="3"/>
      <c r="VDG10" s="78"/>
      <c r="VDH10" s="79"/>
      <c r="VDI10" s="3"/>
      <c r="VDL10" s="79"/>
      <c r="VDM10" s="3"/>
      <c r="VDP10" s="79"/>
      <c r="VDQ10" s="3"/>
      <c r="VDR10" s="78"/>
      <c r="VDS10" s="79"/>
      <c r="VDT10" s="3"/>
      <c r="VDW10" s="79"/>
      <c r="VDX10" s="3"/>
      <c r="VEA10" s="79"/>
      <c r="VEB10" s="3"/>
      <c r="VEC10" s="78"/>
      <c r="VED10" s="79"/>
      <c r="VEE10" s="3"/>
      <c r="VEH10" s="79"/>
      <c r="VEI10" s="3"/>
      <c r="VEL10" s="79"/>
      <c r="VEM10" s="3"/>
      <c r="VEN10" s="78"/>
      <c r="VEO10" s="79"/>
      <c r="VEP10" s="3"/>
      <c r="VES10" s="79"/>
      <c r="VET10" s="3"/>
      <c r="VEW10" s="79"/>
      <c r="VEX10" s="3"/>
      <c r="VEY10" s="78"/>
      <c r="VEZ10" s="79"/>
      <c r="VFA10" s="3"/>
      <c r="VFD10" s="79"/>
      <c r="VFE10" s="3"/>
      <c r="VFH10" s="79"/>
      <c r="VFI10" s="3"/>
      <c r="VFJ10" s="78"/>
      <c r="VFK10" s="79"/>
      <c r="VFL10" s="3"/>
      <c r="VFO10" s="79"/>
      <c r="VFP10" s="3"/>
      <c r="VFS10" s="79"/>
      <c r="VFT10" s="3"/>
      <c r="VFU10" s="78"/>
      <c r="VFV10" s="79"/>
      <c r="VFW10" s="3"/>
      <c r="VFZ10" s="79"/>
      <c r="VGA10" s="3"/>
      <c r="VGD10" s="79"/>
      <c r="VGE10" s="3"/>
      <c r="VGF10" s="78"/>
      <c r="VGG10" s="79"/>
      <c r="VGH10" s="3"/>
      <c r="VGK10" s="79"/>
      <c r="VGL10" s="3"/>
      <c r="VGO10" s="79"/>
      <c r="VGP10" s="3"/>
      <c r="VGQ10" s="78"/>
      <c r="VGR10" s="79"/>
      <c r="VGS10" s="3"/>
      <c r="VGV10" s="79"/>
      <c r="VGW10" s="3"/>
      <c r="VGZ10" s="79"/>
      <c r="VHA10" s="3"/>
      <c r="VHB10" s="78"/>
      <c r="VHC10" s="79"/>
      <c r="VHD10" s="3"/>
      <c r="VHG10" s="79"/>
      <c r="VHH10" s="3"/>
      <c r="VHK10" s="79"/>
      <c r="VHL10" s="3"/>
      <c r="VHM10" s="78"/>
      <c r="VHN10" s="79"/>
      <c r="VHO10" s="3"/>
      <c r="VHR10" s="79"/>
      <c r="VHS10" s="3"/>
      <c r="VHV10" s="79"/>
      <c r="VHW10" s="3"/>
      <c r="VHX10" s="78"/>
      <c r="VHY10" s="79"/>
      <c r="VHZ10" s="3"/>
      <c r="VIC10" s="79"/>
      <c r="VID10" s="3"/>
      <c r="VIG10" s="79"/>
      <c r="VIH10" s="3"/>
      <c r="VII10" s="78"/>
      <c r="VIJ10" s="79"/>
      <c r="VIK10" s="3"/>
      <c r="VIN10" s="79"/>
      <c r="VIO10" s="3"/>
      <c r="VIR10" s="79"/>
      <c r="VIS10" s="3"/>
      <c r="VIT10" s="78"/>
      <c r="VIU10" s="79"/>
      <c r="VIV10" s="3"/>
      <c r="VIY10" s="79"/>
      <c r="VIZ10" s="3"/>
      <c r="VJC10" s="79"/>
      <c r="VJD10" s="3"/>
      <c r="VJE10" s="78"/>
      <c r="VJF10" s="79"/>
      <c r="VJG10" s="3"/>
      <c r="VJJ10" s="79"/>
      <c r="VJK10" s="3"/>
      <c r="VJN10" s="79"/>
      <c r="VJO10" s="3"/>
      <c r="VJP10" s="78"/>
      <c r="VJQ10" s="79"/>
      <c r="VJR10" s="3"/>
      <c r="VJU10" s="79"/>
      <c r="VJV10" s="3"/>
      <c r="VJY10" s="79"/>
      <c r="VJZ10" s="3"/>
      <c r="VKA10" s="78"/>
      <c r="VKB10" s="79"/>
      <c r="VKC10" s="3"/>
      <c r="VKF10" s="79"/>
      <c r="VKG10" s="3"/>
      <c r="VKJ10" s="79"/>
      <c r="VKK10" s="3"/>
      <c r="VKL10" s="78"/>
      <c r="VKM10" s="79"/>
      <c r="VKN10" s="3"/>
      <c r="VKQ10" s="79"/>
      <c r="VKR10" s="3"/>
      <c r="VKU10" s="79"/>
      <c r="VKV10" s="3"/>
      <c r="VKW10" s="78"/>
      <c r="VKX10" s="79"/>
      <c r="VKY10" s="3"/>
      <c r="VLB10" s="79"/>
      <c r="VLC10" s="3"/>
      <c r="VLF10" s="79"/>
      <c r="VLG10" s="3"/>
      <c r="VLH10" s="78"/>
      <c r="VLI10" s="79"/>
      <c r="VLJ10" s="3"/>
      <c r="VLM10" s="79"/>
      <c r="VLN10" s="3"/>
      <c r="VLQ10" s="79"/>
      <c r="VLR10" s="3"/>
      <c r="VLS10" s="78"/>
      <c r="VLT10" s="79"/>
      <c r="VLU10" s="3"/>
      <c r="VLX10" s="79"/>
      <c r="VLY10" s="3"/>
      <c r="VMB10" s="79"/>
      <c r="VMC10" s="3"/>
      <c r="VMD10" s="78"/>
      <c r="VME10" s="79"/>
      <c r="VMF10" s="3"/>
      <c r="VMI10" s="79"/>
      <c r="VMJ10" s="3"/>
      <c r="VMM10" s="79"/>
      <c r="VMN10" s="3"/>
      <c r="VMO10" s="78"/>
      <c r="VMP10" s="79"/>
      <c r="VMQ10" s="3"/>
      <c r="VMT10" s="79"/>
      <c r="VMU10" s="3"/>
      <c r="VMX10" s="79"/>
      <c r="VMY10" s="3"/>
      <c r="VMZ10" s="78"/>
      <c r="VNA10" s="79"/>
      <c r="VNB10" s="3"/>
      <c r="VNE10" s="79"/>
      <c r="VNF10" s="3"/>
      <c r="VNI10" s="79"/>
      <c r="VNJ10" s="3"/>
      <c r="VNK10" s="78"/>
      <c r="VNL10" s="79"/>
      <c r="VNM10" s="3"/>
      <c r="VNP10" s="79"/>
      <c r="VNQ10" s="3"/>
      <c r="VNT10" s="79"/>
      <c r="VNU10" s="3"/>
      <c r="VNV10" s="78"/>
      <c r="VNW10" s="79"/>
      <c r="VNX10" s="3"/>
      <c r="VOA10" s="79"/>
      <c r="VOB10" s="3"/>
      <c r="VOE10" s="79"/>
      <c r="VOF10" s="3"/>
      <c r="VOG10" s="78"/>
      <c r="VOH10" s="79"/>
      <c r="VOI10" s="3"/>
      <c r="VOL10" s="79"/>
      <c r="VOM10" s="3"/>
      <c r="VOP10" s="79"/>
      <c r="VOQ10" s="3"/>
      <c r="VOR10" s="78"/>
      <c r="VOS10" s="79"/>
      <c r="VOT10" s="3"/>
      <c r="VOW10" s="79"/>
      <c r="VOX10" s="3"/>
      <c r="VPA10" s="79"/>
      <c r="VPB10" s="3"/>
      <c r="VPC10" s="78"/>
      <c r="VPD10" s="79"/>
      <c r="VPE10" s="3"/>
      <c r="VPH10" s="79"/>
      <c r="VPI10" s="3"/>
      <c r="VPL10" s="79"/>
      <c r="VPM10" s="3"/>
      <c r="VPN10" s="78"/>
      <c r="VPO10" s="79"/>
      <c r="VPP10" s="3"/>
      <c r="VPS10" s="79"/>
      <c r="VPT10" s="3"/>
      <c r="VPW10" s="79"/>
      <c r="VPX10" s="3"/>
      <c r="VPY10" s="78"/>
      <c r="VPZ10" s="79"/>
      <c r="VQA10" s="3"/>
      <c r="VQD10" s="79"/>
      <c r="VQE10" s="3"/>
      <c r="VQH10" s="79"/>
      <c r="VQI10" s="3"/>
      <c r="VQJ10" s="78"/>
      <c r="VQK10" s="79"/>
      <c r="VQL10" s="3"/>
      <c r="VQO10" s="79"/>
      <c r="VQP10" s="3"/>
      <c r="VQS10" s="79"/>
      <c r="VQT10" s="3"/>
      <c r="VQU10" s="78"/>
      <c r="VQV10" s="79"/>
      <c r="VQW10" s="3"/>
      <c r="VQZ10" s="79"/>
      <c r="VRA10" s="3"/>
      <c r="VRD10" s="79"/>
      <c r="VRE10" s="3"/>
      <c r="VRF10" s="78"/>
      <c r="VRG10" s="79"/>
      <c r="VRH10" s="3"/>
      <c r="VRK10" s="79"/>
      <c r="VRL10" s="3"/>
      <c r="VRO10" s="79"/>
      <c r="VRP10" s="3"/>
      <c r="VRQ10" s="78"/>
      <c r="VRR10" s="79"/>
      <c r="VRS10" s="3"/>
      <c r="VRV10" s="79"/>
      <c r="VRW10" s="3"/>
      <c r="VRZ10" s="79"/>
      <c r="VSA10" s="3"/>
      <c r="VSB10" s="78"/>
      <c r="VSC10" s="79"/>
      <c r="VSD10" s="3"/>
      <c r="VSG10" s="79"/>
      <c r="VSH10" s="3"/>
      <c r="VSK10" s="79"/>
      <c r="VSL10" s="3"/>
      <c r="VSM10" s="78"/>
      <c r="VSN10" s="79"/>
      <c r="VSO10" s="3"/>
      <c r="VSR10" s="79"/>
      <c r="VSS10" s="3"/>
      <c r="VSV10" s="79"/>
      <c r="VSW10" s="3"/>
      <c r="VSX10" s="78"/>
      <c r="VSY10" s="79"/>
      <c r="VSZ10" s="3"/>
      <c r="VTC10" s="79"/>
      <c r="VTD10" s="3"/>
      <c r="VTG10" s="79"/>
      <c r="VTH10" s="3"/>
      <c r="VTI10" s="78"/>
      <c r="VTJ10" s="79"/>
      <c r="VTK10" s="3"/>
      <c r="VTN10" s="79"/>
      <c r="VTO10" s="3"/>
      <c r="VTR10" s="79"/>
      <c r="VTS10" s="3"/>
      <c r="VTT10" s="78"/>
      <c r="VTU10" s="79"/>
      <c r="VTV10" s="3"/>
      <c r="VTY10" s="79"/>
      <c r="VTZ10" s="3"/>
      <c r="VUC10" s="79"/>
      <c r="VUD10" s="3"/>
      <c r="VUE10" s="78"/>
      <c r="VUF10" s="79"/>
      <c r="VUG10" s="3"/>
      <c r="VUJ10" s="79"/>
      <c r="VUK10" s="3"/>
      <c r="VUN10" s="79"/>
      <c r="VUO10" s="3"/>
      <c r="VUP10" s="78"/>
      <c r="VUQ10" s="79"/>
      <c r="VUR10" s="3"/>
      <c r="VUU10" s="79"/>
      <c r="VUV10" s="3"/>
      <c r="VUY10" s="79"/>
      <c r="VUZ10" s="3"/>
      <c r="VVA10" s="78"/>
      <c r="VVB10" s="79"/>
      <c r="VVC10" s="3"/>
      <c r="VVF10" s="79"/>
      <c r="VVG10" s="3"/>
      <c r="VVJ10" s="79"/>
      <c r="VVK10" s="3"/>
      <c r="VVL10" s="78"/>
      <c r="VVM10" s="79"/>
      <c r="VVN10" s="3"/>
      <c r="VVQ10" s="79"/>
      <c r="VVR10" s="3"/>
      <c r="VVU10" s="79"/>
      <c r="VVV10" s="3"/>
      <c r="VVW10" s="78"/>
      <c r="VVX10" s="79"/>
      <c r="VVY10" s="3"/>
      <c r="VWB10" s="79"/>
      <c r="VWC10" s="3"/>
      <c r="VWF10" s="79"/>
      <c r="VWG10" s="3"/>
      <c r="VWH10" s="78"/>
      <c r="VWI10" s="79"/>
      <c r="VWJ10" s="3"/>
      <c r="VWM10" s="79"/>
      <c r="VWN10" s="3"/>
      <c r="VWQ10" s="79"/>
      <c r="VWR10" s="3"/>
      <c r="VWS10" s="78"/>
      <c r="VWT10" s="79"/>
      <c r="VWU10" s="3"/>
      <c r="VWX10" s="79"/>
      <c r="VWY10" s="3"/>
      <c r="VXB10" s="79"/>
      <c r="VXC10" s="3"/>
      <c r="VXD10" s="78"/>
      <c r="VXE10" s="79"/>
      <c r="VXF10" s="3"/>
      <c r="VXI10" s="79"/>
      <c r="VXJ10" s="3"/>
      <c r="VXM10" s="79"/>
      <c r="VXN10" s="3"/>
      <c r="VXO10" s="78"/>
      <c r="VXP10" s="79"/>
      <c r="VXQ10" s="3"/>
      <c r="VXT10" s="79"/>
      <c r="VXU10" s="3"/>
      <c r="VXX10" s="79"/>
      <c r="VXY10" s="3"/>
      <c r="VXZ10" s="78"/>
      <c r="VYA10" s="79"/>
      <c r="VYB10" s="3"/>
      <c r="VYE10" s="79"/>
      <c r="VYF10" s="3"/>
      <c r="VYI10" s="79"/>
      <c r="VYJ10" s="3"/>
      <c r="VYK10" s="78"/>
      <c r="VYL10" s="79"/>
      <c r="VYM10" s="3"/>
      <c r="VYP10" s="79"/>
      <c r="VYQ10" s="3"/>
      <c r="VYT10" s="79"/>
      <c r="VYU10" s="3"/>
      <c r="VYV10" s="78"/>
      <c r="VYW10" s="79"/>
      <c r="VYX10" s="3"/>
      <c r="VZA10" s="79"/>
      <c r="VZB10" s="3"/>
      <c r="VZE10" s="79"/>
      <c r="VZF10" s="3"/>
      <c r="VZG10" s="78"/>
      <c r="VZH10" s="79"/>
      <c r="VZI10" s="3"/>
      <c r="VZL10" s="79"/>
      <c r="VZM10" s="3"/>
      <c r="VZP10" s="79"/>
      <c r="VZQ10" s="3"/>
      <c r="VZR10" s="78"/>
      <c r="VZS10" s="79"/>
      <c r="VZT10" s="3"/>
      <c r="VZW10" s="79"/>
      <c r="VZX10" s="3"/>
      <c r="WAA10" s="79"/>
      <c r="WAB10" s="3"/>
      <c r="WAC10" s="78"/>
      <c r="WAD10" s="79"/>
      <c r="WAE10" s="3"/>
      <c r="WAH10" s="79"/>
      <c r="WAI10" s="3"/>
      <c r="WAL10" s="79"/>
      <c r="WAM10" s="3"/>
      <c r="WAN10" s="78"/>
      <c r="WAO10" s="79"/>
      <c r="WAP10" s="3"/>
      <c r="WAS10" s="79"/>
      <c r="WAT10" s="3"/>
      <c r="WAW10" s="79"/>
      <c r="WAX10" s="3"/>
      <c r="WAY10" s="78"/>
      <c r="WAZ10" s="79"/>
      <c r="WBA10" s="3"/>
      <c r="WBD10" s="79"/>
      <c r="WBE10" s="3"/>
      <c r="WBH10" s="79"/>
      <c r="WBI10" s="3"/>
      <c r="WBJ10" s="78"/>
      <c r="WBK10" s="79"/>
      <c r="WBL10" s="3"/>
      <c r="WBO10" s="79"/>
      <c r="WBP10" s="3"/>
      <c r="WBS10" s="79"/>
      <c r="WBT10" s="3"/>
      <c r="WBU10" s="78"/>
      <c r="WBV10" s="79"/>
      <c r="WBW10" s="3"/>
      <c r="WBZ10" s="79"/>
      <c r="WCA10" s="3"/>
      <c r="WCD10" s="79"/>
      <c r="WCE10" s="3"/>
      <c r="WCF10" s="78"/>
      <c r="WCG10" s="79"/>
      <c r="WCH10" s="3"/>
      <c r="WCK10" s="79"/>
      <c r="WCL10" s="3"/>
      <c r="WCO10" s="79"/>
      <c r="WCP10" s="3"/>
      <c r="WCQ10" s="78"/>
      <c r="WCR10" s="79"/>
      <c r="WCS10" s="3"/>
      <c r="WCV10" s="79"/>
      <c r="WCW10" s="3"/>
      <c r="WCZ10" s="79"/>
      <c r="WDA10" s="3"/>
      <c r="WDB10" s="78"/>
      <c r="WDC10" s="79"/>
      <c r="WDD10" s="3"/>
      <c r="WDG10" s="79"/>
      <c r="WDH10" s="3"/>
      <c r="WDK10" s="79"/>
      <c r="WDL10" s="3"/>
      <c r="WDM10" s="78"/>
      <c r="WDN10" s="79"/>
      <c r="WDO10" s="3"/>
      <c r="WDR10" s="79"/>
      <c r="WDS10" s="3"/>
      <c r="WDV10" s="79"/>
      <c r="WDW10" s="3"/>
      <c r="WDX10" s="78"/>
      <c r="WDY10" s="79"/>
      <c r="WDZ10" s="3"/>
      <c r="WEC10" s="79"/>
      <c r="WED10" s="3"/>
      <c r="WEG10" s="79"/>
      <c r="WEH10" s="3"/>
      <c r="WEI10" s="78"/>
      <c r="WEJ10" s="79"/>
      <c r="WEK10" s="3"/>
      <c r="WEN10" s="79"/>
      <c r="WEO10" s="3"/>
      <c r="WER10" s="79"/>
      <c r="WES10" s="3"/>
      <c r="WET10" s="78"/>
      <c r="WEU10" s="79"/>
      <c r="WEV10" s="3"/>
      <c r="WEY10" s="79"/>
      <c r="WEZ10" s="3"/>
      <c r="WFC10" s="79"/>
      <c r="WFD10" s="3"/>
      <c r="WFE10" s="78"/>
      <c r="WFF10" s="79"/>
      <c r="WFG10" s="3"/>
      <c r="WFJ10" s="79"/>
      <c r="WFK10" s="3"/>
      <c r="WFN10" s="79"/>
      <c r="WFO10" s="3"/>
      <c r="WFP10" s="78"/>
      <c r="WFQ10" s="79"/>
      <c r="WFR10" s="3"/>
      <c r="WFU10" s="79"/>
      <c r="WFV10" s="3"/>
      <c r="WFY10" s="79"/>
      <c r="WFZ10" s="3"/>
      <c r="WGA10" s="78"/>
      <c r="WGB10" s="79"/>
      <c r="WGC10" s="3"/>
      <c r="WGF10" s="79"/>
      <c r="WGG10" s="3"/>
      <c r="WGJ10" s="79"/>
      <c r="WGK10" s="3"/>
      <c r="WGL10" s="78"/>
      <c r="WGM10" s="79"/>
      <c r="WGN10" s="3"/>
      <c r="WGQ10" s="79"/>
      <c r="WGR10" s="3"/>
      <c r="WGU10" s="79"/>
      <c r="WGV10" s="3"/>
      <c r="WGW10" s="78"/>
      <c r="WGX10" s="79"/>
      <c r="WGY10" s="3"/>
      <c r="WHB10" s="79"/>
      <c r="WHC10" s="3"/>
      <c r="WHF10" s="79"/>
      <c r="WHG10" s="3"/>
      <c r="WHH10" s="78"/>
      <c r="WHI10" s="79"/>
      <c r="WHJ10" s="3"/>
      <c r="WHM10" s="79"/>
      <c r="WHN10" s="3"/>
      <c r="WHQ10" s="79"/>
      <c r="WHR10" s="3"/>
      <c r="WHS10" s="78"/>
      <c r="WHT10" s="79"/>
      <c r="WHU10" s="3"/>
      <c r="WHX10" s="79"/>
      <c r="WHY10" s="3"/>
      <c r="WIB10" s="79"/>
      <c r="WIC10" s="3"/>
      <c r="WID10" s="78"/>
      <c r="WIE10" s="79"/>
      <c r="WIF10" s="3"/>
      <c r="WII10" s="79"/>
      <c r="WIJ10" s="3"/>
      <c r="WIM10" s="79"/>
      <c r="WIN10" s="3"/>
      <c r="WIO10" s="78"/>
      <c r="WIP10" s="79"/>
      <c r="WIQ10" s="3"/>
      <c r="WIT10" s="79"/>
      <c r="WIU10" s="3"/>
      <c r="WIX10" s="79"/>
      <c r="WIY10" s="3"/>
      <c r="WIZ10" s="78"/>
      <c r="WJA10" s="79"/>
      <c r="WJB10" s="3"/>
      <c r="WJE10" s="79"/>
      <c r="WJF10" s="3"/>
      <c r="WJI10" s="79"/>
      <c r="WJJ10" s="3"/>
      <c r="WJK10" s="78"/>
      <c r="WJL10" s="79"/>
      <c r="WJM10" s="3"/>
      <c r="WJP10" s="79"/>
      <c r="WJQ10" s="3"/>
      <c r="WJT10" s="79"/>
      <c r="WJU10" s="3"/>
      <c r="WJV10" s="78"/>
      <c r="WJW10" s="79"/>
      <c r="WJX10" s="3"/>
      <c r="WKA10" s="79"/>
      <c r="WKB10" s="3"/>
      <c r="WKE10" s="79"/>
      <c r="WKF10" s="3"/>
      <c r="WKG10" s="78"/>
      <c r="WKH10" s="79"/>
      <c r="WKI10" s="3"/>
      <c r="WKL10" s="79"/>
      <c r="WKM10" s="3"/>
      <c r="WKP10" s="79"/>
      <c r="WKQ10" s="3"/>
      <c r="WKR10" s="78"/>
      <c r="WKS10" s="79"/>
      <c r="WKT10" s="3"/>
      <c r="WKW10" s="79"/>
      <c r="WKX10" s="3"/>
      <c r="WLA10" s="79"/>
      <c r="WLB10" s="3"/>
      <c r="WLC10" s="78"/>
      <c r="WLD10" s="79"/>
      <c r="WLE10" s="3"/>
      <c r="WLH10" s="79"/>
      <c r="WLI10" s="3"/>
      <c r="WLL10" s="79"/>
      <c r="WLM10" s="3"/>
      <c r="WLN10" s="78"/>
      <c r="WLO10" s="79"/>
      <c r="WLP10" s="3"/>
      <c r="WLS10" s="79"/>
      <c r="WLT10" s="3"/>
      <c r="WLW10" s="79"/>
      <c r="WLX10" s="3"/>
      <c r="WLY10" s="78"/>
      <c r="WLZ10" s="79"/>
      <c r="WMA10" s="3"/>
      <c r="WMD10" s="79"/>
      <c r="WME10" s="3"/>
      <c r="WMH10" s="79"/>
      <c r="WMI10" s="3"/>
      <c r="WMJ10" s="78"/>
      <c r="WMK10" s="79"/>
      <c r="WML10" s="3"/>
      <c r="WMO10" s="79"/>
      <c r="WMP10" s="3"/>
      <c r="WMS10" s="79"/>
      <c r="WMT10" s="3"/>
      <c r="WMU10" s="78"/>
      <c r="WMV10" s="79"/>
      <c r="WMW10" s="3"/>
      <c r="WMZ10" s="79"/>
      <c r="WNA10" s="3"/>
      <c r="WND10" s="79"/>
      <c r="WNE10" s="3"/>
      <c r="WNF10" s="78"/>
      <c r="WNG10" s="79"/>
      <c r="WNH10" s="3"/>
      <c r="WNK10" s="79"/>
      <c r="WNL10" s="3"/>
      <c r="WNO10" s="79"/>
      <c r="WNP10" s="3"/>
      <c r="WNQ10" s="78"/>
      <c r="WNR10" s="79"/>
      <c r="WNS10" s="3"/>
      <c r="WNV10" s="79"/>
      <c r="WNW10" s="3"/>
      <c r="WNZ10" s="79"/>
      <c r="WOA10" s="3"/>
      <c r="WOB10" s="78"/>
      <c r="WOC10" s="79"/>
      <c r="WOD10" s="3"/>
      <c r="WOG10" s="79"/>
      <c r="WOH10" s="3"/>
      <c r="WOK10" s="79"/>
      <c r="WOL10" s="3"/>
      <c r="WOM10" s="78"/>
      <c r="WON10" s="79"/>
      <c r="WOO10" s="3"/>
      <c r="WOR10" s="79"/>
      <c r="WOS10" s="3"/>
      <c r="WOV10" s="79"/>
      <c r="WOW10" s="3"/>
      <c r="WOX10" s="78"/>
      <c r="WOY10" s="79"/>
      <c r="WOZ10" s="3"/>
      <c r="WPC10" s="79"/>
      <c r="WPD10" s="3"/>
      <c r="WPG10" s="79"/>
      <c r="WPH10" s="3"/>
      <c r="WPI10" s="78"/>
      <c r="WPJ10" s="79"/>
      <c r="WPK10" s="3"/>
      <c r="WPN10" s="79"/>
      <c r="WPO10" s="3"/>
      <c r="WPR10" s="79"/>
      <c r="WPS10" s="3"/>
      <c r="WPT10" s="78"/>
      <c r="WPU10" s="79"/>
      <c r="WPV10" s="3"/>
      <c r="WPY10" s="79"/>
      <c r="WPZ10" s="3"/>
      <c r="WQC10" s="79"/>
      <c r="WQD10" s="3"/>
      <c r="WQE10" s="78"/>
      <c r="WQF10" s="79"/>
      <c r="WQG10" s="3"/>
      <c r="WQJ10" s="79"/>
      <c r="WQK10" s="3"/>
      <c r="WQN10" s="79"/>
      <c r="WQO10" s="3"/>
      <c r="WQP10" s="78"/>
      <c r="WQQ10" s="79"/>
      <c r="WQR10" s="3"/>
      <c r="WQU10" s="79"/>
      <c r="WQV10" s="3"/>
      <c r="WQY10" s="79"/>
      <c r="WQZ10" s="3"/>
      <c r="WRA10" s="78"/>
      <c r="WRB10" s="79"/>
      <c r="WRC10" s="3"/>
      <c r="WRF10" s="79"/>
      <c r="WRG10" s="3"/>
      <c r="WRJ10" s="79"/>
      <c r="WRK10" s="3"/>
      <c r="WRL10" s="78"/>
      <c r="WRM10" s="79"/>
      <c r="WRN10" s="3"/>
      <c r="WRQ10" s="79"/>
      <c r="WRR10" s="3"/>
      <c r="WRU10" s="79"/>
      <c r="WRV10" s="3"/>
      <c r="WRW10" s="78"/>
      <c r="WRX10" s="79"/>
      <c r="WRY10" s="3"/>
      <c r="WSB10" s="79"/>
      <c r="WSC10" s="3"/>
      <c r="WSF10" s="79"/>
      <c r="WSG10" s="3"/>
      <c r="WSH10" s="78"/>
      <c r="WSI10" s="79"/>
      <c r="WSJ10" s="3"/>
      <c r="WSM10" s="79"/>
      <c r="WSN10" s="3"/>
      <c r="WSQ10" s="79"/>
      <c r="WSR10" s="3"/>
      <c r="WSS10" s="78"/>
      <c r="WST10" s="79"/>
      <c r="WSU10" s="3"/>
      <c r="WSX10" s="79"/>
      <c r="WSY10" s="3"/>
      <c r="WTB10" s="79"/>
      <c r="WTC10" s="3"/>
      <c r="WTD10" s="78"/>
      <c r="WTE10" s="79"/>
      <c r="WTF10" s="3"/>
      <c r="WTI10" s="79"/>
      <c r="WTJ10" s="3"/>
      <c r="WTM10" s="79"/>
      <c r="WTN10" s="3"/>
      <c r="WTO10" s="78"/>
      <c r="WTP10" s="79"/>
      <c r="WTQ10" s="3"/>
      <c r="WTT10" s="79"/>
      <c r="WTU10" s="3"/>
      <c r="WTX10" s="79"/>
      <c r="WTY10" s="3"/>
      <c r="WTZ10" s="78"/>
      <c r="WUA10" s="79"/>
      <c r="WUB10" s="3"/>
      <c r="WUE10" s="79"/>
      <c r="WUF10" s="3"/>
      <c r="WUI10" s="79"/>
      <c r="WUJ10" s="3"/>
      <c r="WUK10" s="78"/>
      <c r="WUL10" s="79"/>
      <c r="WUM10" s="3"/>
      <c r="WUP10" s="79"/>
      <c r="WUQ10" s="3"/>
      <c r="WUT10" s="79"/>
      <c r="WUU10" s="3"/>
      <c r="WUV10" s="78"/>
      <c r="WUW10" s="79"/>
      <c r="WUX10" s="3"/>
      <c r="WVA10" s="79"/>
      <c r="WVB10" s="3"/>
      <c r="WVE10" s="79"/>
      <c r="WVF10" s="3"/>
      <c r="WVG10" s="78"/>
      <c r="WVH10" s="79"/>
      <c r="WVI10" s="3"/>
      <c r="WVL10" s="79"/>
      <c r="WVM10" s="3"/>
      <c r="WVP10" s="79"/>
      <c r="WVQ10" s="3"/>
      <c r="WVR10" s="78"/>
      <c r="WVS10" s="79"/>
      <c r="WVT10" s="3"/>
      <c r="WVW10" s="79"/>
      <c r="WVX10" s="3"/>
      <c r="WWA10" s="79"/>
      <c r="WWB10" s="3"/>
      <c r="WWC10" s="78"/>
      <c r="WWD10" s="79"/>
      <c r="WWE10" s="3"/>
      <c r="WWH10" s="79"/>
      <c r="WWI10" s="3"/>
      <c r="WWL10" s="79"/>
      <c r="WWM10" s="3"/>
      <c r="WWN10" s="78"/>
      <c r="WWO10" s="79"/>
      <c r="WWP10" s="3"/>
      <c r="WWS10" s="79"/>
      <c r="WWT10" s="3"/>
      <c r="WWW10" s="79"/>
      <c r="WWX10" s="3"/>
      <c r="WWY10" s="78"/>
      <c r="WWZ10" s="79"/>
      <c r="WXA10" s="3"/>
      <c r="WXD10" s="79"/>
      <c r="WXE10" s="3"/>
      <c r="WXH10" s="79"/>
      <c r="WXI10" s="3"/>
      <c r="WXJ10" s="78"/>
      <c r="WXK10" s="79"/>
      <c r="WXL10" s="3"/>
      <c r="WXO10" s="79"/>
      <c r="WXP10" s="3"/>
      <c r="WXS10" s="79"/>
      <c r="WXT10" s="3"/>
      <c r="WXU10" s="78"/>
      <c r="WXV10" s="79"/>
      <c r="WXW10" s="3"/>
      <c r="WXZ10" s="79"/>
      <c r="WYA10" s="3"/>
      <c r="WYD10" s="79"/>
      <c r="WYE10" s="3"/>
      <c r="WYF10" s="78"/>
      <c r="WYG10" s="79"/>
      <c r="WYH10" s="3"/>
      <c r="WYK10" s="79"/>
      <c r="WYL10" s="3"/>
      <c r="WYO10" s="79"/>
      <c r="WYP10" s="3"/>
      <c r="WYQ10" s="78"/>
      <c r="WYR10" s="79"/>
      <c r="WYS10" s="3"/>
      <c r="WYV10" s="79"/>
      <c r="WYW10" s="3"/>
      <c r="WYZ10" s="79"/>
      <c r="WZA10" s="3"/>
      <c r="WZB10" s="78"/>
      <c r="WZC10" s="79"/>
      <c r="WZD10" s="3"/>
      <c r="WZG10" s="79"/>
      <c r="WZH10" s="3"/>
      <c r="WZK10" s="79"/>
      <c r="WZL10" s="3"/>
      <c r="WZM10" s="78"/>
      <c r="WZN10" s="79"/>
      <c r="WZO10" s="3"/>
      <c r="WZR10" s="79"/>
      <c r="WZS10" s="3"/>
      <c r="WZV10" s="79"/>
      <c r="WZW10" s="3"/>
      <c r="WZX10" s="78"/>
      <c r="WZY10" s="79"/>
      <c r="WZZ10" s="3"/>
      <c r="XAC10" s="79"/>
      <c r="XAD10" s="3"/>
      <c r="XAG10" s="79"/>
      <c r="XAH10" s="3"/>
      <c r="XAI10" s="78"/>
      <c r="XAJ10" s="79"/>
      <c r="XAK10" s="3"/>
      <c r="XAN10" s="79"/>
      <c r="XAO10" s="3"/>
      <c r="XAR10" s="79"/>
      <c r="XAS10" s="3"/>
      <c r="XAT10" s="78"/>
      <c r="XAU10" s="79"/>
      <c r="XAV10" s="3"/>
      <c r="XAY10" s="79"/>
      <c r="XAZ10" s="3"/>
      <c r="XBC10" s="79"/>
      <c r="XBD10" s="3"/>
      <c r="XBE10" s="78"/>
      <c r="XBF10" s="79"/>
      <c r="XBG10" s="3"/>
      <c r="XBJ10" s="79"/>
      <c r="XBK10" s="3"/>
      <c r="XBN10" s="79"/>
      <c r="XBO10" s="3"/>
      <c r="XBP10" s="78"/>
      <c r="XBQ10" s="79"/>
      <c r="XBR10" s="3"/>
      <c r="XBU10" s="79"/>
      <c r="XBV10" s="3"/>
      <c r="XBY10" s="79"/>
      <c r="XBZ10" s="3"/>
      <c r="XCA10" s="78"/>
      <c r="XCB10" s="79"/>
      <c r="XCC10" s="3"/>
      <c r="XCF10" s="79"/>
      <c r="XCG10" s="3"/>
      <c r="XCJ10" s="79"/>
      <c r="XCK10" s="3"/>
      <c r="XCL10" s="78"/>
      <c r="XCM10" s="79"/>
      <c r="XCN10" s="3"/>
      <c r="XCQ10" s="79"/>
      <c r="XCR10" s="3"/>
      <c r="XCU10" s="79"/>
      <c r="XCV10" s="3"/>
      <c r="XCW10" s="78"/>
      <c r="XCX10" s="79"/>
      <c r="XCY10" s="3"/>
      <c r="XDB10" s="79"/>
      <c r="XDC10" s="3"/>
      <c r="XDF10" s="79"/>
      <c r="XDG10" s="3"/>
      <c r="XDH10" s="78"/>
      <c r="XDI10" s="79"/>
      <c r="XDJ10" s="3"/>
      <c r="XDM10" s="79"/>
      <c r="XDN10" s="3"/>
      <c r="XDQ10" s="79"/>
      <c r="XDR10" s="3"/>
      <c r="XDS10" s="78"/>
      <c r="XDT10" s="79"/>
      <c r="XDU10" s="3"/>
      <c r="XDX10" s="79"/>
      <c r="XDY10" s="3"/>
      <c r="XEB10" s="79"/>
      <c r="XEC10" s="3"/>
      <c r="XED10" s="78"/>
      <c r="XEE10" s="79"/>
      <c r="XEF10" s="3"/>
      <c r="XEI10" s="79"/>
      <c r="XEJ10" s="3"/>
      <c r="XEM10" s="79"/>
      <c r="XEN10" s="3"/>
      <c r="XEO10" s="78"/>
      <c r="XEP10" s="79"/>
      <c r="XEQ10" s="3"/>
      <c r="XET10" s="79"/>
      <c r="XEU10" s="3"/>
      <c r="XEX10" s="79"/>
      <c r="XEY10" s="3"/>
      <c r="XEZ10" s="78"/>
      <c r="XFA10" s="79"/>
      <c r="XFB10" s="3"/>
    </row>
    <row r="11" spans="1:3072 3075:4095 4098:5118 5121:7168 7171:8191 8194:9214 9217:14336 14339:15359 15362:16382" ht="15">
      <c r="A11" s="92">
        <v>2019</v>
      </c>
      <c r="B11" s="96">
        <v>61.983761623988173</v>
      </c>
      <c r="C11" s="94">
        <v>32</v>
      </c>
      <c r="D11" s="95"/>
      <c r="E11" s="95"/>
      <c r="F11" s="96">
        <v>38.983030017989002</v>
      </c>
      <c r="G11" s="94">
        <v>23</v>
      </c>
      <c r="H11" s="95"/>
      <c r="I11" s="95"/>
      <c r="J11" s="96">
        <v>100.96679164197718</v>
      </c>
      <c r="K11" s="94">
        <v>28</v>
      </c>
    </row>
    <row r="12" spans="1:3072 3075:4095 4098:5118 5121:7168 7171:8191 8194:9214 9217:14336 14339:15359 15362:16382" ht="15">
      <c r="A12" s="82">
        <v>2018</v>
      </c>
      <c r="B12" s="83">
        <v>62.822244580125819</v>
      </c>
      <c r="C12" s="2">
        <v>26</v>
      </c>
      <c r="D12" s="52"/>
      <c r="E12" s="52"/>
      <c r="F12" s="83">
        <v>39.986366984604878</v>
      </c>
      <c r="G12" s="2">
        <v>22</v>
      </c>
      <c r="H12" s="52"/>
      <c r="I12" s="52"/>
      <c r="J12" s="83">
        <v>102.8086115647307</v>
      </c>
      <c r="K12" s="2">
        <v>23</v>
      </c>
    </row>
    <row r="13" spans="1:3072 3075:4095 4098:5118 5121:7168 7171:8191 8194:9214 9217:14336 14339:15359 15362:16382" ht="15">
      <c r="A13" s="92">
        <v>2017</v>
      </c>
      <c r="B13" s="96">
        <v>60.400006947405622</v>
      </c>
      <c r="C13" s="94">
        <v>28</v>
      </c>
      <c r="D13" s="95"/>
      <c r="E13" s="95"/>
      <c r="F13" s="96">
        <v>39.419441056045926</v>
      </c>
      <c r="G13" s="94">
        <v>23</v>
      </c>
      <c r="H13" s="95"/>
      <c r="I13" s="95"/>
      <c r="J13" s="96">
        <v>99.819448003451555</v>
      </c>
      <c r="K13" s="94">
        <v>27</v>
      </c>
    </row>
    <row r="14" spans="1:3072 3075:4095 4098:5118 5121:7168 7171:8191 8194:9214 9217:14336 14339:15359 15362:16382" ht="15">
      <c r="A14" s="82">
        <v>2016</v>
      </c>
      <c r="B14" s="83">
        <v>59.198747584764405</v>
      </c>
      <c r="C14" s="2">
        <v>27</v>
      </c>
      <c r="D14" s="52"/>
      <c r="E14" s="52"/>
      <c r="F14" s="83">
        <v>38.735907140169751</v>
      </c>
      <c r="G14" s="2">
        <v>24</v>
      </c>
      <c r="H14" s="52"/>
      <c r="I14" s="52"/>
      <c r="J14" s="83">
        <v>97.934654724934163</v>
      </c>
      <c r="K14" s="2">
        <v>27</v>
      </c>
    </row>
    <row r="15" spans="1:3072 3075:4095 4098:5118 5121:7168 7171:8191 8194:9214 9217:14336 14339:15359 15362:16382" ht="15">
      <c r="A15" s="92">
        <v>2015</v>
      </c>
      <c r="B15" s="96">
        <v>58.108116324013459</v>
      </c>
      <c r="C15" s="94">
        <v>33</v>
      </c>
      <c r="D15" s="95"/>
      <c r="E15" s="95"/>
      <c r="F15" s="96">
        <v>38.151521940932781</v>
      </c>
      <c r="G15" s="94">
        <v>28</v>
      </c>
      <c r="H15" s="95"/>
      <c r="I15" s="95"/>
      <c r="J15" s="96">
        <v>96.259638264946247</v>
      </c>
      <c r="K15" s="94">
        <v>32</v>
      </c>
    </row>
    <row r="16" spans="1:3072 3075:4095 4098:5118 5121:7168 7171:8191 8194:9214 9217:14336 14339:15359 15362:16382" ht="15">
      <c r="A16" s="82">
        <v>2014</v>
      </c>
      <c r="B16" s="83">
        <v>58.76339693357901</v>
      </c>
      <c r="C16" s="2">
        <v>32</v>
      </c>
      <c r="D16" s="52"/>
      <c r="E16" s="52"/>
      <c r="F16" s="83">
        <v>38.62267587563899</v>
      </c>
      <c r="G16" s="2">
        <v>28</v>
      </c>
      <c r="H16" s="52"/>
      <c r="I16" s="52"/>
      <c r="J16" s="83">
        <v>97.386072809217993</v>
      </c>
      <c r="K16" s="2">
        <v>30</v>
      </c>
    </row>
    <row r="17" spans="1:11" ht="15">
      <c r="A17" s="92">
        <v>2013</v>
      </c>
      <c r="B17" s="96">
        <v>57.827600546289474</v>
      </c>
      <c r="C17" s="94">
        <v>36</v>
      </c>
      <c r="D17" s="95"/>
      <c r="E17" s="95"/>
      <c r="F17" s="96">
        <v>37.152581531734377</v>
      </c>
      <c r="G17" s="94">
        <v>31</v>
      </c>
      <c r="H17" s="95"/>
      <c r="I17" s="95"/>
      <c r="J17" s="96">
        <v>94.980182078023859</v>
      </c>
      <c r="K17" s="94">
        <v>36</v>
      </c>
    </row>
    <row r="18" spans="1:11" ht="15">
      <c r="A18" s="82">
        <v>2012</v>
      </c>
      <c r="B18" s="83">
        <v>58.271071821538527</v>
      </c>
      <c r="C18" s="2">
        <v>34</v>
      </c>
      <c r="D18" s="52"/>
      <c r="E18" s="52"/>
      <c r="F18" s="83">
        <v>39.092093917625029</v>
      </c>
      <c r="G18" s="2">
        <v>29</v>
      </c>
      <c r="H18" s="52"/>
      <c r="I18" s="52"/>
      <c r="J18" s="83">
        <v>97.363165739163549</v>
      </c>
      <c r="K18" s="2">
        <v>32</v>
      </c>
    </row>
    <row r="19" spans="1:11" ht="15.6" customHeight="1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1" spans="1:11">
      <c r="A21" s="27" t="s">
        <v>296</v>
      </c>
    </row>
  </sheetData>
  <mergeCells count="5">
    <mergeCell ref="A2:K2"/>
    <mergeCell ref="A4:K4"/>
    <mergeCell ref="B6:C6"/>
    <mergeCell ref="F6:G6"/>
    <mergeCell ref="C7:D7"/>
  </mergeCells>
  <printOptions horizontalCentered="1"/>
  <pageMargins left="1" right="1.2" top="0.75" bottom="0.7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174A7C"/>
    <pageSetUpPr fitToPage="1"/>
  </sheetPr>
  <dimension ref="A1:L61"/>
  <sheetViews>
    <sheetView topLeftCell="A41" zoomScaleNormal="100" workbookViewId="0"/>
  </sheetViews>
  <sheetFormatPr defaultColWidth="9.140625" defaultRowHeight="18" customHeight="1"/>
  <cols>
    <col min="1" max="1" width="21.42578125" style="50" customWidth="1"/>
    <col min="2" max="2" width="9.85546875" style="28" bestFit="1" customWidth="1"/>
    <col min="3" max="3" width="13" style="97" customWidth="1"/>
    <col min="4" max="4" width="4.28515625" style="28" customWidth="1"/>
    <col min="5" max="5" width="9.85546875" style="50" bestFit="1" customWidth="1"/>
    <col min="6" max="6" width="8.85546875" style="50" customWidth="1"/>
    <col min="7" max="7" width="3.7109375" style="50" customWidth="1"/>
    <col min="8" max="8" width="9.85546875" style="50" bestFit="1" customWidth="1"/>
    <col min="9" max="9" width="9.140625" style="50"/>
    <col min="10" max="10" width="4.140625" style="50" customWidth="1"/>
    <col min="11" max="11" width="9.85546875" style="50" bestFit="1" customWidth="1"/>
    <col min="12" max="16384" width="9.140625" style="50"/>
  </cols>
  <sheetData>
    <row r="1" spans="1:12" ht="18" customHeight="1">
      <c r="A1" s="36" t="s">
        <v>155</v>
      </c>
      <c r="B1" s="36"/>
      <c r="C1" s="103"/>
      <c r="D1" s="36"/>
      <c r="E1" s="36"/>
      <c r="F1" s="36"/>
      <c r="G1" s="36"/>
      <c r="H1" s="36"/>
      <c r="I1" s="36"/>
      <c r="J1" s="36"/>
      <c r="K1" s="36"/>
      <c r="L1" s="36"/>
    </row>
    <row r="2" spans="1:12" s="3" customFormat="1" ht="18.75">
      <c r="A2" s="302" t="s">
        <v>479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2" s="3" customFormat="1" ht="18.7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s="3" customFormat="1" ht="15">
      <c r="A4" s="303" t="str">
        <f>"Fiscal Years "&amp;'Table 1'!C6&amp;" - "&amp;'Table 1'!F6</f>
        <v>Fiscal Years 2018 - 2021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</row>
    <row r="5" spans="1:12" s="3" customFormat="1" ht="15" customHeight="1">
      <c r="A5" s="65"/>
      <c r="B5" s="315" t="str">
        <f>"FY "&amp;'Table 1'!C6</f>
        <v>FY 2018</v>
      </c>
      <c r="C5" s="315"/>
      <c r="D5" s="65"/>
      <c r="E5" s="315" t="str">
        <f>"FY "&amp;'Table 1'!D6</f>
        <v>FY 2019</v>
      </c>
      <c r="F5" s="315"/>
      <c r="G5" s="65"/>
      <c r="H5" s="315" t="str">
        <f>"FY "&amp;'Table 1'!E6</f>
        <v>FY 2020</v>
      </c>
      <c r="I5" s="315"/>
      <c r="J5" s="65"/>
      <c r="K5" s="315" t="str">
        <f>"FY "&amp;'Table 1'!F6</f>
        <v>FY 2021</v>
      </c>
      <c r="L5" s="316"/>
    </row>
    <row r="6" spans="1:12" s="98" customFormat="1" ht="15" customHeight="1">
      <c r="A6" s="67" t="s">
        <v>2</v>
      </c>
      <c r="B6" s="105" t="s">
        <v>64</v>
      </c>
      <c r="C6" s="106" t="s">
        <v>1</v>
      </c>
      <c r="D6" s="67"/>
      <c r="E6" s="105" t="s">
        <v>64</v>
      </c>
      <c r="F6" s="106" t="s">
        <v>1</v>
      </c>
      <c r="G6" s="67"/>
      <c r="H6" s="105" t="s">
        <v>64</v>
      </c>
      <c r="I6" s="106" t="s">
        <v>1</v>
      </c>
      <c r="J6" s="67"/>
      <c r="K6" s="105" t="s">
        <v>64</v>
      </c>
      <c r="L6" s="106" t="s">
        <v>1</v>
      </c>
    </row>
    <row r="7" spans="1:12" ht="18.75">
      <c r="A7" s="94" t="s">
        <v>8</v>
      </c>
      <c r="B7" s="110">
        <v>48.95646427524413</v>
      </c>
      <c r="C7" s="111">
        <v>4</v>
      </c>
      <c r="D7" s="111"/>
      <c r="E7" s="110">
        <v>55.438932600305293</v>
      </c>
      <c r="F7" s="111">
        <v>1</v>
      </c>
      <c r="G7" s="94"/>
      <c r="H7" s="110">
        <v>55.908357924713528</v>
      </c>
      <c r="I7" s="111">
        <v>1</v>
      </c>
      <c r="J7" s="94"/>
      <c r="K7" s="110">
        <v>52.727977483171806</v>
      </c>
      <c r="L7" s="111">
        <v>1</v>
      </c>
    </row>
    <row r="8" spans="1:12" ht="18.75">
      <c r="A8" s="2" t="s">
        <v>7</v>
      </c>
      <c r="B8" s="107">
        <v>51.78093378639683</v>
      </c>
      <c r="C8" s="108">
        <v>3</v>
      </c>
      <c r="D8" s="108"/>
      <c r="E8" s="107">
        <v>53.498917477677693</v>
      </c>
      <c r="F8" s="108">
        <v>2</v>
      </c>
      <c r="G8" s="2"/>
      <c r="H8" s="107">
        <v>52.721965535362003</v>
      </c>
      <c r="I8" s="108">
        <v>2</v>
      </c>
      <c r="J8" s="2"/>
      <c r="K8" s="107">
        <v>51.928056704709476</v>
      </c>
      <c r="L8" s="108">
        <v>2</v>
      </c>
    </row>
    <row r="9" spans="1:12" ht="18.75">
      <c r="A9" s="94" t="s">
        <v>11</v>
      </c>
      <c r="B9" s="110">
        <v>53.978559511554437</v>
      </c>
      <c r="C9" s="111">
        <v>2</v>
      </c>
      <c r="D9" s="111"/>
      <c r="E9" s="110">
        <v>52.655258295850182</v>
      </c>
      <c r="F9" s="111">
        <v>4</v>
      </c>
      <c r="G9" s="94"/>
      <c r="H9" s="110">
        <v>50.968749709916366</v>
      </c>
      <c r="I9" s="111">
        <v>4</v>
      </c>
      <c r="J9" s="94"/>
      <c r="K9" s="110">
        <v>49.84546608087863</v>
      </c>
      <c r="L9" s="111">
        <v>3</v>
      </c>
    </row>
    <row r="10" spans="1:12" ht="18.75">
      <c r="A10" s="2" t="s">
        <v>48</v>
      </c>
      <c r="B10" s="107">
        <v>58.831123428382554</v>
      </c>
      <c r="C10" s="108">
        <v>1</v>
      </c>
      <c r="D10" s="108"/>
      <c r="E10" s="107">
        <v>53.07848949106112</v>
      </c>
      <c r="F10" s="108">
        <v>3</v>
      </c>
      <c r="G10" s="2"/>
      <c r="H10" s="107">
        <v>51.599223772978682</v>
      </c>
      <c r="I10" s="108">
        <v>3</v>
      </c>
      <c r="J10" s="2"/>
      <c r="K10" s="107">
        <v>49.035241820008125</v>
      </c>
      <c r="L10" s="108">
        <v>4</v>
      </c>
    </row>
    <row r="11" spans="1:12" ht="18.75">
      <c r="A11" s="94" t="s">
        <v>4</v>
      </c>
      <c r="B11" s="110">
        <v>46.81677562579398</v>
      </c>
      <c r="C11" s="111">
        <v>6</v>
      </c>
      <c r="D11" s="111"/>
      <c r="E11" s="110">
        <v>47.170637783761684</v>
      </c>
      <c r="F11" s="111">
        <v>5</v>
      </c>
      <c r="G11" s="94"/>
      <c r="H11" s="110">
        <v>47.548861884182486</v>
      </c>
      <c r="I11" s="111">
        <v>5</v>
      </c>
      <c r="J11" s="94"/>
      <c r="K11" s="110">
        <v>47.247963885153105</v>
      </c>
      <c r="L11" s="111">
        <v>5</v>
      </c>
    </row>
    <row r="12" spans="1:12" ht="18.75">
      <c r="A12" s="2" t="s">
        <v>16</v>
      </c>
      <c r="B12" s="107">
        <v>44.165497766896998</v>
      </c>
      <c r="C12" s="108">
        <v>7</v>
      </c>
      <c r="D12" s="108"/>
      <c r="E12" s="107">
        <v>43.99314688416937</v>
      </c>
      <c r="F12" s="108">
        <v>7</v>
      </c>
      <c r="G12" s="2"/>
      <c r="H12" s="107">
        <v>43.775938805349824</v>
      </c>
      <c r="I12" s="108">
        <v>7</v>
      </c>
      <c r="J12" s="2"/>
      <c r="K12" s="107">
        <v>42.643429549353819</v>
      </c>
      <c r="L12" s="108">
        <v>6</v>
      </c>
    </row>
    <row r="13" spans="1:12" ht="18.75">
      <c r="A13" s="94" t="s">
        <v>17</v>
      </c>
      <c r="B13" s="110">
        <v>47.686086834124559</v>
      </c>
      <c r="C13" s="111">
        <v>5</v>
      </c>
      <c r="D13" s="111"/>
      <c r="E13" s="110">
        <v>46.568591452048437</v>
      </c>
      <c r="F13" s="111">
        <v>6</v>
      </c>
      <c r="G13" s="94"/>
      <c r="H13" s="110">
        <v>44.508784088497457</v>
      </c>
      <c r="I13" s="111">
        <v>6</v>
      </c>
      <c r="J13" s="94"/>
      <c r="K13" s="110">
        <v>41.705617651328204</v>
      </c>
      <c r="L13" s="111">
        <v>7</v>
      </c>
    </row>
    <row r="14" spans="1:12" ht="18.75">
      <c r="A14" s="2" t="s">
        <v>39</v>
      </c>
      <c r="B14" s="107">
        <v>41.689535072443427</v>
      </c>
      <c r="C14" s="108">
        <v>9</v>
      </c>
      <c r="D14" s="108"/>
      <c r="E14" s="107">
        <v>42.100388320782123</v>
      </c>
      <c r="F14" s="108">
        <v>8</v>
      </c>
      <c r="G14" s="2"/>
      <c r="H14" s="107">
        <v>42.039729349985713</v>
      </c>
      <c r="I14" s="108">
        <v>8</v>
      </c>
      <c r="J14" s="2"/>
      <c r="K14" s="107">
        <v>40.685291463661606</v>
      </c>
      <c r="L14" s="108">
        <v>8</v>
      </c>
    </row>
    <row r="15" spans="1:12" ht="18.75">
      <c r="A15" s="94" t="s">
        <v>10</v>
      </c>
      <c r="B15" s="110">
        <v>42.537228752362601</v>
      </c>
      <c r="C15" s="111">
        <v>8</v>
      </c>
      <c r="D15" s="111"/>
      <c r="E15" s="110">
        <v>40.720132350592912</v>
      </c>
      <c r="F15" s="111">
        <v>9</v>
      </c>
      <c r="G15" s="94"/>
      <c r="H15" s="110">
        <v>40.42949523079686</v>
      </c>
      <c r="I15" s="111">
        <v>9</v>
      </c>
      <c r="J15" s="94"/>
      <c r="K15" s="110">
        <v>39.685249727043391</v>
      </c>
      <c r="L15" s="111">
        <v>9</v>
      </c>
    </row>
    <row r="16" spans="1:12" ht="18.75">
      <c r="A16" s="2" t="s">
        <v>19</v>
      </c>
      <c r="B16" s="107">
        <v>41.182212751125242</v>
      </c>
      <c r="C16" s="108">
        <v>10</v>
      </c>
      <c r="D16" s="108"/>
      <c r="E16" s="107">
        <v>38.783135034446644</v>
      </c>
      <c r="F16" s="108">
        <v>10</v>
      </c>
      <c r="G16" s="2"/>
      <c r="H16" s="107">
        <v>39.189816432018787</v>
      </c>
      <c r="I16" s="108">
        <v>10</v>
      </c>
      <c r="J16" s="2"/>
      <c r="K16" s="107">
        <v>38.293621320640341</v>
      </c>
      <c r="L16" s="108">
        <v>10</v>
      </c>
    </row>
    <row r="17" spans="1:12" ht="18.75">
      <c r="A17" s="94" t="s">
        <v>5</v>
      </c>
      <c r="B17" s="110">
        <v>38.485999322509386</v>
      </c>
      <c r="C17" s="111">
        <v>11</v>
      </c>
      <c r="D17" s="111"/>
      <c r="E17" s="110">
        <v>37.346740896130065</v>
      </c>
      <c r="F17" s="111">
        <v>12</v>
      </c>
      <c r="G17" s="94"/>
      <c r="H17" s="110">
        <v>37.53426381112439</v>
      </c>
      <c r="I17" s="111">
        <v>11</v>
      </c>
      <c r="J17" s="94"/>
      <c r="K17" s="110">
        <v>37.631545883177601</v>
      </c>
      <c r="L17" s="111">
        <v>11</v>
      </c>
    </row>
    <row r="18" spans="1:12" ht="18.75">
      <c r="A18" s="2" t="s">
        <v>26</v>
      </c>
      <c r="B18" s="107">
        <v>35.766705090544008</v>
      </c>
      <c r="C18" s="108">
        <v>14</v>
      </c>
      <c r="D18" s="108"/>
      <c r="E18" s="107">
        <v>36.050476449064554</v>
      </c>
      <c r="F18" s="108">
        <v>14</v>
      </c>
      <c r="G18" s="2"/>
      <c r="H18" s="107">
        <v>36.527768730414216</v>
      </c>
      <c r="I18" s="108">
        <v>13</v>
      </c>
      <c r="J18" s="2"/>
      <c r="K18" s="107">
        <v>36.913974284013065</v>
      </c>
      <c r="L18" s="108">
        <v>12</v>
      </c>
    </row>
    <row r="19" spans="1:12" ht="18.75">
      <c r="A19" s="94" t="s">
        <v>21</v>
      </c>
      <c r="B19" s="110">
        <v>37.964335885938169</v>
      </c>
      <c r="C19" s="111">
        <v>12</v>
      </c>
      <c r="D19" s="111"/>
      <c r="E19" s="110">
        <v>36.886126048239255</v>
      </c>
      <c r="F19" s="111">
        <v>13</v>
      </c>
      <c r="G19" s="94"/>
      <c r="H19" s="110">
        <v>36.488614525498377</v>
      </c>
      <c r="I19" s="111">
        <v>14</v>
      </c>
      <c r="J19" s="94"/>
      <c r="K19" s="110">
        <v>36.14454938444333</v>
      </c>
      <c r="L19" s="111">
        <v>13</v>
      </c>
    </row>
    <row r="20" spans="1:12" ht="18.75">
      <c r="A20" s="2" t="s">
        <v>32</v>
      </c>
      <c r="B20" s="107">
        <v>36.78932490057975</v>
      </c>
      <c r="C20" s="108">
        <v>13</v>
      </c>
      <c r="D20" s="108"/>
      <c r="E20" s="107">
        <v>37.571953447727992</v>
      </c>
      <c r="F20" s="108">
        <v>11</v>
      </c>
      <c r="G20" s="2"/>
      <c r="H20" s="107">
        <v>36.700353978986008</v>
      </c>
      <c r="I20" s="108">
        <v>12</v>
      </c>
      <c r="J20" s="2"/>
      <c r="K20" s="107">
        <v>34.977116862055219</v>
      </c>
      <c r="L20" s="108">
        <v>14</v>
      </c>
    </row>
    <row r="21" spans="1:12" ht="18.75">
      <c r="A21" s="94" t="s">
        <v>15</v>
      </c>
      <c r="B21" s="110">
        <v>34.465854454342299</v>
      </c>
      <c r="C21" s="111">
        <v>15</v>
      </c>
      <c r="D21" s="111"/>
      <c r="E21" s="110">
        <v>35.189535990971407</v>
      </c>
      <c r="F21" s="111">
        <v>15</v>
      </c>
      <c r="G21" s="94"/>
      <c r="H21" s="110">
        <v>35.075774177778527</v>
      </c>
      <c r="I21" s="111">
        <v>15</v>
      </c>
      <c r="J21" s="94"/>
      <c r="K21" s="110">
        <v>33.058120127606536</v>
      </c>
      <c r="L21" s="111">
        <v>15</v>
      </c>
    </row>
    <row r="22" spans="1:12" ht="18.75">
      <c r="A22" s="2" t="s">
        <v>38</v>
      </c>
      <c r="B22" s="107">
        <v>33.174710109134551</v>
      </c>
      <c r="C22" s="108">
        <v>18</v>
      </c>
      <c r="D22" s="108"/>
      <c r="E22" s="107">
        <v>32.767208430512987</v>
      </c>
      <c r="F22" s="108">
        <v>18</v>
      </c>
      <c r="G22" s="2"/>
      <c r="H22" s="107">
        <v>32.983373679591857</v>
      </c>
      <c r="I22" s="108">
        <v>17</v>
      </c>
      <c r="J22" s="2"/>
      <c r="K22" s="107">
        <v>32.529518313320516</v>
      </c>
      <c r="L22" s="108">
        <v>16</v>
      </c>
    </row>
    <row r="23" spans="1:12" ht="18.75">
      <c r="A23" s="94" t="s">
        <v>23</v>
      </c>
      <c r="B23" s="110">
        <v>33.315022688065589</v>
      </c>
      <c r="C23" s="111">
        <v>17</v>
      </c>
      <c r="D23" s="111"/>
      <c r="E23" s="110">
        <v>33.520180685177316</v>
      </c>
      <c r="F23" s="111">
        <v>16</v>
      </c>
      <c r="G23" s="94"/>
      <c r="H23" s="110">
        <v>33.375860919972347</v>
      </c>
      <c r="I23" s="111">
        <v>16</v>
      </c>
      <c r="J23" s="94"/>
      <c r="K23" s="110">
        <v>32.169246964406689</v>
      </c>
      <c r="L23" s="111">
        <v>17</v>
      </c>
    </row>
    <row r="24" spans="1:12" ht="18.75">
      <c r="A24" s="2" t="s">
        <v>18</v>
      </c>
      <c r="B24" s="107">
        <v>33.831977147274891</v>
      </c>
      <c r="C24" s="108">
        <v>16</v>
      </c>
      <c r="D24" s="108"/>
      <c r="E24" s="107">
        <v>33.152233402523272</v>
      </c>
      <c r="F24" s="108">
        <v>17</v>
      </c>
      <c r="G24" s="2"/>
      <c r="H24" s="107">
        <v>32.866580753446812</v>
      </c>
      <c r="I24" s="108">
        <v>18</v>
      </c>
      <c r="J24" s="2"/>
      <c r="K24" s="107">
        <v>32.08229802974882</v>
      </c>
      <c r="L24" s="108">
        <v>18</v>
      </c>
    </row>
    <row r="25" spans="1:12" ht="18.75">
      <c r="A25" s="94" t="s">
        <v>40</v>
      </c>
      <c r="B25" s="110">
        <v>29.209774836855857</v>
      </c>
      <c r="C25" s="111">
        <v>27</v>
      </c>
      <c r="D25" s="111"/>
      <c r="E25" s="110">
        <v>31.553585094389824</v>
      </c>
      <c r="F25" s="111">
        <v>20</v>
      </c>
      <c r="G25" s="94"/>
      <c r="H25" s="110">
        <v>31.756010418552126</v>
      </c>
      <c r="I25" s="111">
        <v>20</v>
      </c>
      <c r="J25" s="94"/>
      <c r="K25" s="110">
        <v>32.078693285865306</v>
      </c>
      <c r="L25" s="111">
        <v>19</v>
      </c>
    </row>
    <row r="26" spans="1:12" ht="18.75">
      <c r="A26" s="2" t="s">
        <v>36</v>
      </c>
      <c r="B26" s="107">
        <v>32.174447806393921</v>
      </c>
      <c r="C26" s="108">
        <v>19</v>
      </c>
      <c r="D26" s="108"/>
      <c r="E26" s="107">
        <v>32.110567514677101</v>
      </c>
      <c r="F26" s="108">
        <v>19</v>
      </c>
      <c r="G26" s="2"/>
      <c r="H26" s="107">
        <v>32.807537021461592</v>
      </c>
      <c r="I26" s="108">
        <v>19</v>
      </c>
      <c r="J26" s="2"/>
      <c r="K26" s="107">
        <v>31.382549853235059</v>
      </c>
      <c r="L26" s="108">
        <v>20</v>
      </c>
    </row>
    <row r="27" spans="1:12" ht="18.75">
      <c r="A27" s="94" t="s">
        <v>46</v>
      </c>
      <c r="B27" s="110">
        <v>31.504022084372721</v>
      </c>
      <c r="C27" s="111">
        <v>21</v>
      </c>
      <c r="D27" s="111"/>
      <c r="E27" s="110">
        <v>31.526890367107672</v>
      </c>
      <c r="F27" s="111">
        <v>21</v>
      </c>
      <c r="G27" s="94"/>
      <c r="H27" s="110">
        <v>31.486884719285086</v>
      </c>
      <c r="I27" s="111">
        <v>21</v>
      </c>
      <c r="J27" s="94"/>
      <c r="K27" s="110">
        <v>31.20400722970901</v>
      </c>
      <c r="L27" s="111">
        <v>21</v>
      </c>
    </row>
    <row r="28" spans="1:12" ht="18.75">
      <c r="A28" s="2" t="s">
        <v>9</v>
      </c>
      <c r="B28" s="107">
        <v>31.372700489479666</v>
      </c>
      <c r="C28" s="108">
        <v>22</v>
      </c>
      <c r="D28" s="108"/>
      <c r="E28" s="107">
        <v>30.37694983826923</v>
      </c>
      <c r="F28" s="108">
        <v>24</v>
      </c>
      <c r="G28" s="2"/>
      <c r="H28" s="107">
        <v>30.796018177199745</v>
      </c>
      <c r="I28" s="108">
        <v>22</v>
      </c>
      <c r="J28" s="2"/>
      <c r="K28" s="107">
        <v>30.519958706715361</v>
      </c>
      <c r="L28" s="108">
        <v>22</v>
      </c>
    </row>
    <row r="29" spans="1:12" ht="18.75">
      <c r="A29" s="94" t="s">
        <v>14</v>
      </c>
      <c r="B29" s="110">
        <v>29.366179462771314</v>
      </c>
      <c r="C29" s="111">
        <v>26</v>
      </c>
      <c r="D29" s="111"/>
      <c r="E29" s="110">
        <v>30.554620672086674</v>
      </c>
      <c r="F29" s="111">
        <v>23</v>
      </c>
      <c r="G29" s="94"/>
      <c r="H29" s="110">
        <v>30.422896332182351</v>
      </c>
      <c r="I29" s="111">
        <v>23</v>
      </c>
      <c r="J29" s="94"/>
      <c r="K29" s="110">
        <v>29.657036798342371</v>
      </c>
      <c r="L29" s="111">
        <v>23</v>
      </c>
    </row>
    <row r="30" spans="1:12" ht="18.75">
      <c r="A30" s="2" t="s">
        <v>25</v>
      </c>
      <c r="B30" s="107">
        <v>29.514618243032285</v>
      </c>
      <c r="C30" s="108">
        <v>25</v>
      </c>
      <c r="D30" s="108"/>
      <c r="E30" s="107">
        <v>28.977588471938038</v>
      </c>
      <c r="F30" s="108">
        <v>28</v>
      </c>
      <c r="G30" s="2"/>
      <c r="H30" s="107">
        <v>29.157285949666242</v>
      </c>
      <c r="I30" s="108">
        <v>27</v>
      </c>
      <c r="J30" s="2"/>
      <c r="K30" s="107">
        <v>29.26436435216948</v>
      </c>
      <c r="L30" s="108">
        <v>24</v>
      </c>
    </row>
    <row r="31" spans="1:12" ht="18.75">
      <c r="A31" s="94" t="s">
        <v>51</v>
      </c>
      <c r="B31" s="110">
        <v>28.488146712242564</v>
      </c>
      <c r="C31" s="111">
        <v>31</v>
      </c>
      <c r="D31" s="111"/>
      <c r="E31" s="110">
        <v>28.672206933772259</v>
      </c>
      <c r="F31" s="111">
        <v>29</v>
      </c>
      <c r="G31" s="94"/>
      <c r="H31" s="110">
        <v>29.024753182300085</v>
      </c>
      <c r="I31" s="111">
        <v>28</v>
      </c>
      <c r="J31" s="94"/>
      <c r="K31" s="110">
        <v>29.025051231589057</v>
      </c>
      <c r="L31" s="111">
        <v>25</v>
      </c>
    </row>
    <row r="32" spans="1:12" ht="18.75">
      <c r="A32" s="2" t="s">
        <v>42</v>
      </c>
      <c r="B32" s="107">
        <v>29.628490462365654</v>
      </c>
      <c r="C32" s="108">
        <v>24</v>
      </c>
      <c r="D32" s="108"/>
      <c r="E32" s="107">
        <v>29.249875308092449</v>
      </c>
      <c r="F32" s="108">
        <v>27</v>
      </c>
      <c r="G32" s="2"/>
      <c r="H32" s="107">
        <v>28.689494033901777</v>
      </c>
      <c r="I32" s="108">
        <v>30</v>
      </c>
      <c r="J32" s="2"/>
      <c r="K32" s="107">
        <v>28.632880562135746</v>
      </c>
      <c r="L32" s="108">
        <v>26</v>
      </c>
    </row>
    <row r="33" spans="1:12" ht="18.75">
      <c r="A33" s="94" t="s">
        <v>22</v>
      </c>
      <c r="B33" s="110">
        <v>28.753720238095237</v>
      </c>
      <c r="C33" s="111">
        <v>30</v>
      </c>
      <c r="D33" s="111"/>
      <c r="E33" s="110">
        <v>29.64732151632716</v>
      </c>
      <c r="F33" s="111">
        <v>25</v>
      </c>
      <c r="G33" s="94"/>
      <c r="H33" s="110">
        <v>29.560256089347416</v>
      </c>
      <c r="I33" s="111">
        <v>25</v>
      </c>
      <c r="J33" s="94"/>
      <c r="K33" s="110">
        <v>28.286473097673753</v>
      </c>
      <c r="L33" s="111">
        <v>27</v>
      </c>
    </row>
    <row r="34" spans="1:12" ht="18.75">
      <c r="A34" s="2" t="s">
        <v>50</v>
      </c>
      <c r="B34" s="107">
        <v>31.736455350517453</v>
      </c>
      <c r="C34" s="108">
        <v>20</v>
      </c>
      <c r="D34" s="108"/>
      <c r="E34" s="107">
        <v>31.380249867091973</v>
      </c>
      <c r="F34" s="108">
        <v>22</v>
      </c>
      <c r="G34" s="2"/>
      <c r="H34" s="107">
        <v>29.757554433141653</v>
      </c>
      <c r="I34" s="108">
        <v>24</v>
      </c>
      <c r="J34" s="2"/>
      <c r="K34" s="107">
        <v>28.193653361316681</v>
      </c>
      <c r="L34" s="108">
        <v>28</v>
      </c>
    </row>
    <row r="35" spans="1:12" ht="18.75">
      <c r="A35" s="112" t="s">
        <v>35</v>
      </c>
      <c r="B35" s="113">
        <v>28.865263634670175</v>
      </c>
      <c r="C35" s="114">
        <v>29</v>
      </c>
      <c r="D35" s="114"/>
      <c r="E35" s="113">
        <v>27.964611881245997</v>
      </c>
      <c r="F35" s="114">
        <v>31</v>
      </c>
      <c r="G35" s="112"/>
      <c r="H35" s="113">
        <v>27.524711242774099</v>
      </c>
      <c r="I35" s="114">
        <v>34</v>
      </c>
      <c r="J35" s="112"/>
      <c r="K35" s="113">
        <v>28.144738095684485</v>
      </c>
      <c r="L35" s="114">
        <v>29</v>
      </c>
    </row>
    <row r="36" spans="1:12" ht="18.75">
      <c r="A36" s="2" t="s">
        <v>6</v>
      </c>
      <c r="B36" s="107">
        <v>26.186833300745182</v>
      </c>
      <c r="C36" s="108">
        <v>35</v>
      </c>
      <c r="D36" s="108"/>
      <c r="E36" s="107">
        <v>27.371496444628679</v>
      </c>
      <c r="F36" s="108">
        <v>33</v>
      </c>
      <c r="G36" s="2"/>
      <c r="H36" s="107">
        <v>28.758411646836866</v>
      </c>
      <c r="I36" s="108">
        <v>29</v>
      </c>
      <c r="J36" s="2"/>
      <c r="K36" s="107">
        <v>28.04458122334956</v>
      </c>
      <c r="L36" s="108">
        <v>30</v>
      </c>
    </row>
    <row r="37" spans="1:12" ht="18.75">
      <c r="A37" s="94" t="s">
        <v>20</v>
      </c>
      <c r="B37" s="110">
        <v>29.142361666933461</v>
      </c>
      <c r="C37" s="111">
        <v>28</v>
      </c>
      <c r="D37" s="111"/>
      <c r="E37" s="110">
        <v>28.159253984095425</v>
      </c>
      <c r="F37" s="111">
        <v>30</v>
      </c>
      <c r="G37" s="94"/>
      <c r="H37" s="110">
        <v>28.311449087545135</v>
      </c>
      <c r="I37" s="111">
        <v>31</v>
      </c>
      <c r="J37" s="94"/>
      <c r="K37" s="110">
        <v>27.996254648890826</v>
      </c>
      <c r="L37" s="111">
        <v>31</v>
      </c>
    </row>
    <row r="38" spans="1:12" ht="18.75">
      <c r="A38" s="2" t="s">
        <v>27</v>
      </c>
      <c r="B38" s="107">
        <v>29.980818897881623</v>
      </c>
      <c r="C38" s="108">
        <v>23</v>
      </c>
      <c r="D38" s="108"/>
      <c r="E38" s="107">
        <v>29.541845663222372</v>
      </c>
      <c r="F38" s="108">
        <v>26</v>
      </c>
      <c r="G38" s="2"/>
      <c r="H38" s="107">
        <v>29.281555877364404</v>
      </c>
      <c r="I38" s="108">
        <v>26</v>
      </c>
      <c r="J38" s="2"/>
      <c r="K38" s="107">
        <v>27.858198303296039</v>
      </c>
      <c r="L38" s="108">
        <v>32</v>
      </c>
    </row>
    <row r="39" spans="1:12" ht="18.75">
      <c r="A39" s="94" t="s">
        <v>43</v>
      </c>
      <c r="B39" s="110">
        <v>27.111765051834663</v>
      </c>
      <c r="C39" s="111">
        <v>32</v>
      </c>
      <c r="D39" s="111"/>
      <c r="E39" s="110">
        <v>27.799636724986154</v>
      </c>
      <c r="F39" s="111">
        <v>32</v>
      </c>
      <c r="G39" s="94"/>
      <c r="H39" s="110">
        <v>27.745340692642621</v>
      </c>
      <c r="I39" s="111">
        <v>32</v>
      </c>
      <c r="J39" s="94"/>
      <c r="K39" s="110">
        <v>27.309499394204316</v>
      </c>
      <c r="L39" s="111">
        <v>33</v>
      </c>
    </row>
    <row r="40" spans="1:12" ht="18.75">
      <c r="A40" s="2" t="s">
        <v>45</v>
      </c>
      <c r="B40" s="107">
        <v>23.540114444677403</v>
      </c>
      <c r="C40" s="108">
        <v>39</v>
      </c>
      <c r="D40" s="108"/>
      <c r="E40" s="107">
        <v>24.625853288698472</v>
      </c>
      <c r="F40" s="108">
        <v>38</v>
      </c>
      <c r="G40" s="2"/>
      <c r="H40" s="107">
        <v>22.959427151452619</v>
      </c>
      <c r="I40" s="108">
        <v>40</v>
      </c>
      <c r="J40" s="2"/>
      <c r="K40" s="107">
        <v>25.660902034948371</v>
      </c>
      <c r="L40" s="108">
        <v>34</v>
      </c>
    </row>
    <row r="41" spans="1:12" ht="18.75">
      <c r="A41" s="94" t="s">
        <v>3</v>
      </c>
      <c r="B41" s="110">
        <v>26.7347529293951</v>
      </c>
      <c r="C41" s="111">
        <v>34</v>
      </c>
      <c r="D41" s="111"/>
      <c r="E41" s="110">
        <v>26.958856737435365</v>
      </c>
      <c r="F41" s="111">
        <v>34</v>
      </c>
      <c r="G41" s="94"/>
      <c r="H41" s="110">
        <v>27.623577949518062</v>
      </c>
      <c r="I41" s="111">
        <v>33</v>
      </c>
      <c r="J41" s="94"/>
      <c r="K41" s="110">
        <v>25.615857576635715</v>
      </c>
      <c r="L41" s="111">
        <v>35</v>
      </c>
    </row>
    <row r="42" spans="1:12" ht="18.75">
      <c r="A42" s="2" t="s">
        <v>41</v>
      </c>
      <c r="B42" s="107">
        <v>26.828095801171695</v>
      </c>
      <c r="C42" s="108">
        <v>33</v>
      </c>
      <c r="D42" s="108"/>
      <c r="E42" s="107">
        <v>26.766777933106997</v>
      </c>
      <c r="F42" s="108">
        <v>35</v>
      </c>
      <c r="G42" s="2"/>
      <c r="H42" s="107">
        <v>25.375916961953845</v>
      </c>
      <c r="I42" s="108">
        <v>36</v>
      </c>
      <c r="J42" s="2"/>
      <c r="K42" s="107">
        <v>24.326532051621136</v>
      </c>
      <c r="L42" s="108">
        <v>36</v>
      </c>
    </row>
    <row r="43" spans="1:12" ht="18.75">
      <c r="A43" s="94" t="s">
        <v>31</v>
      </c>
      <c r="B43" s="110">
        <v>24.669404749429003</v>
      </c>
      <c r="C43" s="111">
        <v>37</v>
      </c>
      <c r="D43" s="111"/>
      <c r="E43" s="110">
        <v>25.416428440566765</v>
      </c>
      <c r="F43" s="111">
        <v>37</v>
      </c>
      <c r="G43" s="94"/>
      <c r="H43" s="110">
        <v>25.59649163377734</v>
      </c>
      <c r="I43" s="111">
        <v>35</v>
      </c>
      <c r="J43" s="94"/>
      <c r="K43" s="110">
        <v>24.152154699123574</v>
      </c>
      <c r="L43" s="111">
        <v>37</v>
      </c>
    </row>
    <row r="44" spans="1:12" ht="18.75">
      <c r="A44" s="2" t="s">
        <v>13</v>
      </c>
      <c r="B44" s="107">
        <v>24.292193520684318</v>
      </c>
      <c r="C44" s="108">
        <v>38</v>
      </c>
      <c r="D44" s="108"/>
      <c r="E44" s="107">
        <v>23.205038054825891</v>
      </c>
      <c r="F44" s="108">
        <v>40</v>
      </c>
      <c r="G44" s="2"/>
      <c r="H44" s="107">
        <v>23.305006345557977</v>
      </c>
      <c r="I44" s="108">
        <v>39</v>
      </c>
      <c r="J44" s="2"/>
      <c r="K44" s="107">
        <v>23.803185494358505</v>
      </c>
      <c r="L44" s="108">
        <v>38</v>
      </c>
    </row>
    <row r="45" spans="1:12" ht="18.75">
      <c r="A45" s="94" t="s">
        <v>37</v>
      </c>
      <c r="B45" s="110">
        <v>22.015248808267376</v>
      </c>
      <c r="C45" s="111">
        <v>42</v>
      </c>
      <c r="D45" s="111"/>
      <c r="E45" s="110">
        <v>23.801193253093313</v>
      </c>
      <c r="F45" s="111">
        <v>39</v>
      </c>
      <c r="G45" s="94"/>
      <c r="H45" s="110">
        <v>23.595682667216526</v>
      </c>
      <c r="I45" s="111">
        <v>38</v>
      </c>
      <c r="J45" s="94"/>
      <c r="K45" s="110">
        <v>23.473164560278843</v>
      </c>
      <c r="L45" s="111">
        <v>39</v>
      </c>
    </row>
    <row r="46" spans="1:12" ht="18.75">
      <c r="A46" s="2" t="s">
        <v>44</v>
      </c>
      <c r="B46" s="107">
        <v>24.718577468848203</v>
      </c>
      <c r="C46" s="108">
        <v>36</v>
      </c>
      <c r="D46" s="108"/>
      <c r="E46" s="107">
        <v>25.451642240388033</v>
      </c>
      <c r="F46" s="108">
        <v>36</v>
      </c>
      <c r="G46" s="2"/>
      <c r="H46" s="107">
        <v>24.928378186303441</v>
      </c>
      <c r="I46" s="108">
        <v>37</v>
      </c>
      <c r="J46" s="2"/>
      <c r="K46" s="107">
        <v>22.947376439924472</v>
      </c>
      <c r="L46" s="108">
        <v>40</v>
      </c>
    </row>
    <row r="47" spans="1:12" ht="18.75">
      <c r="A47" s="94" t="s">
        <v>30</v>
      </c>
      <c r="B47" s="110">
        <v>22.757524469379966</v>
      </c>
      <c r="C47" s="111">
        <v>41</v>
      </c>
      <c r="D47" s="111"/>
      <c r="E47" s="110">
        <v>22.904450633085389</v>
      </c>
      <c r="F47" s="111">
        <v>42</v>
      </c>
      <c r="G47" s="94"/>
      <c r="H47" s="110">
        <v>22.536007568447808</v>
      </c>
      <c r="I47" s="111">
        <v>42</v>
      </c>
      <c r="J47" s="94"/>
      <c r="K47" s="110">
        <v>22.450801436783635</v>
      </c>
      <c r="L47" s="111">
        <v>41</v>
      </c>
    </row>
    <row r="48" spans="1:12" ht="18.75">
      <c r="A48" s="2" t="s">
        <v>34</v>
      </c>
      <c r="B48" s="107">
        <v>23.041358754891149</v>
      </c>
      <c r="C48" s="108">
        <v>40</v>
      </c>
      <c r="D48" s="108"/>
      <c r="E48" s="107">
        <v>22.944026051520915</v>
      </c>
      <c r="F48" s="108">
        <v>41</v>
      </c>
      <c r="G48" s="2"/>
      <c r="H48" s="107">
        <v>22.674781174639225</v>
      </c>
      <c r="I48" s="108">
        <v>41</v>
      </c>
      <c r="J48" s="2"/>
      <c r="K48" s="107">
        <v>21.924426792440276</v>
      </c>
      <c r="L48" s="108">
        <v>42</v>
      </c>
    </row>
    <row r="49" spans="1:12" ht="18.75">
      <c r="A49" s="94" t="s">
        <v>29</v>
      </c>
      <c r="B49" s="110">
        <v>20.663462660386948</v>
      </c>
      <c r="C49" s="111">
        <v>44</v>
      </c>
      <c r="D49" s="111"/>
      <c r="E49" s="110">
        <v>21.316822080434985</v>
      </c>
      <c r="F49" s="111">
        <v>44</v>
      </c>
      <c r="G49" s="94"/>
      <c r="H49" s="110">
        <v>20.930423084264277</v>
      </c>
      <c r="I49" s="111">
        <v>43</v>
      </c>
      <c r="J49" s="94"/>
      <c r="K49" s="110">
        <v>20.58910640722981</v>
      </c>
      <c r="L49" s="111">
        <v>43</v>
      </c>
    </row>
    <row r="50" spans="1:12" ht="18.75">
      <c r="A50" s="2" t="s">
        <v>28</v>
      </c>
      <c r="B50" s="107">
        <v>18.689916821106099</v>
      </c>
      <c r="C50" s="108">
        <v>47</v>
      </c>
      <c r="D50" s="108"/>
      <c r="E50" s="107">
        <v>18.227482092026651</v>
      </c>
      <c r="F50" s="108">
        <v>47</v>
      </c>
      <c r="G50" s="2"/>
      <c r="H50" s="107">
        <v>19.737640949020395</v>
      </c>
      <c r="I50" s="108">
        <v>45</v>
      </c>
      <c r="J50" s="2"/>
      <c r="K50" s="107">
        <v>20.068017868243391</v>
      </c>
      <c r="L50" s="108">
        <v>44</v>
      </c>
    </row>
    <row r="51" spans="1:12" ht="18.75">
      <c r="A51" s="94" t="s">
        <v>12</v>
      </c>
      <c r="B51" s="110">
        <v>21.030986921112611</v>
      </c>
      <c r="C51" s="111">
        <v>43</v>
      </c>
      <c r="D51" s="111"/>
      <c r="E51" s="110">
        <v>21.5435225314605</v>
      </c>
      <c r="F51" s="111">
        <v>43</v>
      </c>
      <c r="G51" s="94"/>
      <c r="H51" s="110">
        <v>20.887835803536554</v>
      </c>
      <c r="I51" s="111">
        <v>44</v>
      </c>
      <c r="J51" s="94"/>
      <c r="K51" s="110">
        <v>20.046424898160822</v>
      </c>
      <c r="L51" s="111">
        <v>45</v>
      </c>
    </row>
    <row r="52" spans="1:12" ht="18.75">
      <c r="A52" s="2" t="s">
        <v>33</v>
      </c>
      <c r="B52" s="107">
        <v>19.844225919356084</v>
      </c>
      <c r="C52" s="108">
        <v>45</v>
      </c>
      <c r="D52" s="108"/>
      <c r="E52" s="107">
        <v>20.248798045222134</v>
      </c>
      <c r="F52" s="108">
        <v>45</v>
      </c>
      <c r="G52" s="2"/>
      <c r="H52" s="107">
        <v>19.397755360774905</v>
      </c>
      <c r="I52" s="108">
        <v>46</v>
      </c>
      <c r="J52" s="2"/>
      <c r="K52" s="107">
        <v>19.643424683909892</v>
      </c>
      <c r="L52" s="108">
        <v>46</v>
      </c>
    </row>
    <row r="53" spans="1:12" ht="18.75">
      <c r="A53" s="94" t="s">
        <v>49</v>
      </c>
      <c r="B53" s="110">
        <v>17.495427203285669</v>
      </c>
      <c r="C53" s="111">
        <v>49</v>
      </c>
      <c r="D53" s="111"/>
      <c r="E53" s="110">
        <v>18.078977348139627</v>
      </c>
      <c r="F53" s="111">
        <v>48</v>
      </c>
      <c r="G53" s="94"/>
      <c r="H53" s="110">
        <v>18.538408780232579</v>
      </c>
      <c r="I53" s="111">
        <v>47</v>
      </c>
      <c r="J53" s="94"/>
      <c r="K53" s="110">
        <v>18.380535974927874</v>
      </c>
      <c r="L53" s="111">
        <v>47</v>
      </c>
    </row>
    <row r="54" spans="1:12" ht="18.75">
      <c r="A54" s="2" t="s">
        <v>52</v>
      </c>
      <c r="B54" s="107">
        <v>18.232865375665245</v>
      </c>
      <c r="C54" s="108">
        <v>48</v>
      </c>
      <c r="D54" s="108"/>
      <c r="E54" s="107">
        <v>17.975368188337843</v>
      </c>
      <c r="F54" s="108">
        <v>49</v>
      </c>
      <c r="G54" s="2"/>
      <c r="H54" s="107">
        <v>17.43967828018679</v>
      </c>
      <c r="I54" s="108">
        <v>49</v>
      </c>
      <c r="J54" s="2"/>
      <c r="K54" s="107">
        <v>17.951323235648726</v>
      </c>
      <c r="L54" s="108">
        <v>48</v>
      </c>
    </row>
    <row r="55" spans="1:12" ht="18.75">
      <c r="A55" s="94" t="s">
        <v>24</v>
      </c>
      <c r="B55" s="110">
        <v>19.660958090989411</v>
      </c>
      <c r="C55" s="111">
        <v>46</v>
      </c>
      <c r="D55" s="111"/>
      <c r="E55" s="110">
        <v>18.273787555012451</v>
      </c>
      <c r="F55" s="111">
        <v>46</v>
      </c>
      <c r="G55" s="94"/>
      <c r="H55" s="110">
        <v>18.133075977334006</v>
      </c>
      <c r="I55" s="111">
        <v>48</v>
      </c>
      <c r="J55" s="94"/>
      <c r="K55" s="110">
        <v>17.760993640917672</v>
      </c>
      <c r="L55" s="111">
        <v>49</v>
      </c>
    </row>
    <row r="56" spans="1:12" ht="18.75">
      <c r="A56" s="2" t="s">
        <v>47</v>
      </c>
      <c r="B56" s="107">
        <v>14.376997208580558</v>
      </c>
      <c r="C56" s="108">
        <v>50</v>
      </c>
      <c r="D56" s="108"/>
      <c r="E56" s="107">
        <v>14.642701904273848</v>
      </c>
      <c r="F56" s="108">
        <v>50</v>
      </c>
      <c r="G56" s="2"/>
      <c r="H56" s="107">
        <v>14.784203623438298</v>
      </c>
      <c r="I56" s="108">
        <v>50</v>
      </c>
      <c r="J56" s="2"/>
      <c r="K56" s="107">
        <v>14.419307444885188</v>
      </c>
      <c r="L56" s="108">
        <v>50</v>
      </c>
    </row>
    <row r="57" spans="1:12" ht="18.75">
      <c r="A57" s="94"/>
      <c r="B57" s="110"/>
      <c r="C57" s="111"/>
      <c r="D57" s="111"/>
      <c r="E57" s="110"/>
      <c r="F57" s="111"/>
      <c r="G57" s="94"/>
      <c r="H57" s="110"/>
      <c r="I57" s="111"/>
      <c r="J57" s="94"/>
      <c r="K57" s="110"/>
      <c r="L57" s="111"/>
    </row>
    <row r="58" spans="1:12" ht="18.75">
      <c r="A58" s="2" t="s">
        <v>53</v>
      </c>
      <c r="B58" s="109">
        <f>AVERAGE(B7:B56)</f>
        <v>31.460921135762657</v>
      </c>
      <c r="C58" s="108"/>
      <c r="D58" s="108"/>
      <c r="E58" s="109">
        <f>AVERAGE(E7:E56)</f>
        <v>31.475210234012046</v>
      </c>
      <c r="F58" s="108"/>
      <c r="G58" s="2"/>
      <c r="H58" s="109">
        <f>AVERAGE(H7:H56)</f>
        <v>31.275359274249407</v>
      </c>
      <c r="I58" s="2"/>
      <c r="J58" s="2"/>
      <c r="K58" s="109">
        <f>AVERAGE(K7:K56)</f>
        <v>30.602315218378703</v>
      </c>
      <c r="L58" s="2"/>
    </row>
    <row r="59" spans="1:12" ht="18" customHeight="1">
      <c r="A59" s="100"/>
      <c r="B59" s="101"/>
      <c r="C59" s="102"/>
      <c r="D59" s="101"/>
      <c r="E59" s="100"/>
      <c r="F59" s="100"/>
      <c r="G59" s="100"/>
      <c r="H59" s="100"/>
      <c r="I59" s="100"/>
      <c r="J59" s="100"/>
      <c r="K59" s="100"/>
      <c r="L59" s="100"/>
    </row>
    <row r="61" spans="1:12" ht="18" customHeight="1">
      <c r="A61" s="27" t="s">
        <v>296</v>
      </c>
    </row>
  </sheetData>
  <sortState xmlns:xlrd2="http://schemas.microsoft.com/office/spreadsheetml/2017/richdata2" ref="A7:L56">
    <sortCondition ref="L7:L56"/>
  </sortState>
  <mergeCells count="6">
    <mergeCell ref="A2:L2"/>
    <mergeCell ref="A4:L4"/>
    <mergeCell ref="B5:C5"/>
    <mergeCell ref="E5:F5"/>
    <mergeCell ref="H5:I5"/>
    <mergeCell ref="K5:L5"/>
  </mergeCells>
  <printOptions horizontalCentered="1" verticalCentered="1"/>
  <pageMargins left="0.25" right="0.25" top="0.75" bottom="0.75" header="0.3" footer="0.3"/>
  <pageSetup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174A7C"/>
    <pageSetUpPr fitToPage="1"/>
  </sheetPr>
  <dimension ref="A1:L61"/>
  <sheetViews>
    <sheetView zoomScaleNormal="100" workbookViewId="0"/>
  </sheetViews>
  <sheetFormatPr defaultColWidth="9.140625" defaultRowHeight="12.75"/>
  <cols>
    <col min="1" max="1" width="14.140625" style="78" bestFit="1" customWidth="1"/>
    <col min="2" max="2" width="8.140625" style="18" customWidth="1"/>
    <col min="3" max="4" width="5.140625" style="14" customWidth="1"/>
    <col min="5" max="5" width="8.85546875" style="115" customWidth="1"/>
    <col min="6" max="7" width="5.140625" style="116" customWidth="1"/>
    <col min="8" max="8" width="8" style="3" bestFit="1" customWidth="1"/>
    <col min="9" max="9" width="6.85546875" style="3" customWidth="1"/>
    <col min="10" max="10" width="5.140625" style="3" customWidth="1"/>
    <col min="11" max="11" width="8" style="3" bestFit="1" customWidth="1"/>
    <col min="12" max="12" width="7.85546875" style="3" customWidth="1"/>
    <col min="13" max="16384" width="9.140625" style="3"/>
  </cols>
  <sheetData>
    <row r="1" spans="1:12" ht="18.75">
      <c r="A1" s="30" t="s">
        <v>156</v>
      </c>
      <c r="B1" s="125"/>
      <c r="C1" s="30"/>
      <c r="D1" s="30"/>
      <c r="E1" s="126"/>
      <c r="F1" s="30"/>
      <c r="G1" s="30"/>
      <c r="H1" s="30"/>
      <c r="I1" s="30"/>
      <c r="J1" s="30"/>
      <c r="K1" s="30"/>
      <c r="L1" s="30"/>
    </row>
    <row r="2" spans="1:12" ht="18.75">
      <c r="A2" s="318" t="s">
        <v>480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</row>
    <row r="3" spans="1:12" ht="18.7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5">
      <c r="A4" s="319" t="str">
        <f>"Calendar Years "&amp;B5&amp;" - "&amp;K5</f>
        <v>Calendar Years 2019 - 2022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</row>
    <row r="5" spans="1:12" s="98" customFormat="1" ht="12" customHeight="1">
      <c r="A5" s="127"/>
      <c r="B5" s="305">
        <f>'Table 1'!D6</f>
        <v>2019</v>
      </c>
      <c r="C5" s="305"/>
      <c r="D5" s="40"/>
      <c r="E5" s="317">
        <f>B5+1</f>
        <v>2020</v>
      </c>
      <c r="F5" s="317"/>
      <c r="G5" s="104"/>
      <c r="H5" s="317">
        <f>E5+1</f>
        <v>2021</v>
      </c>
      <c r="I5" s="317"/>
      <c r="J5" s="104"/>
      <c r="K5" s="317">
        <f>H5+1</f>
        <v>2022</v>
      </c>
      <c r="L5" s="317"/>
    </row>
    <row r="6" spans="1:12" s="98" customFormat="1" ht="12" customHeight="1">
      <c r="A6" s="128" t="s">
        <v>65</v>
      </c>
      <c r="B6" s="129" t="s">
        <v>0</v>
      </c>
      <c r="C6" s="42" t="s">
        <v>1</v>
      </c>
      <c r="D6" s="42"/>
      <c r="E6" s="130" t="s">
        <v>0</v>
      </c>
      <c r="F6" s="131" t="s">
        <v>1</v>
      </c>
      <c r="G6" s="41"/>
      <c r="H6" s="130" t="s">
        <v>0</v>
      </c>
      <c r="I6" s="131" t="s">
        <v>1</v>
      </c>
      <c r="J6" s="41"/>
      <c r="K6" s="130" t="s">
        <v>0</v>
      </c>
      <c r="L6" s="131" t="s">
        <v>1</v>
      </c>
    </row>
    <row r="7" spans="1:12" s="116" customFormat="1">
      <c r="A7" s="44" t="s">
        <v>21</v>
      </c>
      <c r="B7" s="132">
        <v>72358.606382733109</v>
      </c>
      <c r="C7" s="44">
        <v>2</v>
      </c>
      <c r="D7" s="44"/>
      <c r="E7" s="132">
        <v>77393.006504397184</v>
      </c>
      <c r="F7" s="44">
        <v>1</v>
      </c>
      <c r="G7" s="44"/>
      <c r="H7" s="132">
        <v>83460.511124241559</v>
      </c>
      <c r="I7" s="44">
        <v>1</v>
      </c>
      <c r="J7" s="133"/>
      <c r="K7" s="132">
        <v>84560.655768698081</v>
      </c>
      <c r="L7" s="44">
        <v>1</v>
      </c>
    </row>
    <row r="8" spans="1:12" s="116" customFormat="1">
      <c r="A8" s="3" t="s">
        <v>16</v>
      </c>
      <c r="B8" s="117">
        <v>74172.721524058128</v>
      </c>
      <c r="C8" s="3">
        <v>1</v>
      </c>
      <c r="D8" s="3"/>
      <c r="E8" s="117">
        <v>77382.70432611453</v>
      </c>
      <c r="F8" s="3">
        <v>2</v>
      </c>
      <c r="G8" s="3"/>
      <c r="H8" s="117">
        <v>80690.658243533966</v>
      </c>
      <c r="I8" s="3">
        <v>2</v>
      </c>
      <c r="K8" s="117">
        <v>82938.140562930115</v>
      </c>
      <c r="L8" s="3">
        <v>2</v>
      </c>
    </row>
    <row r="9" spans="1:12" s="116" customFormat="1">
      <c r="A9" s="44" t="s">
        <v>11</v>
      </c>
      <c r="B9" s="132">
        <v>67483.856446253747</v>
      </c>
      <c r="C9" s="44">
        <v>3</v>
      </c>
      <c r="D9" s="44"/>
      <c r="E9" s="132">
        <v>70957.341213666674</v>
      </c>
      <c r="F9" s="44">
        <v>3</v>
      </c>
      <c r="G9" s="44"/>
      <c r="H9" s="132">
        <v>76078.783672050413</v>
      </c>
      <c r="I9" s="44">
        <v>4</v>
      </c>
      <c r="J9" s="133"/>
      <c r="K9" s="132">
        <v>77198.600386386985</v>
      </c>
      <c r="L9" s="44">
        <v>3</v>
      </c>
    </row>
    <row r="10" spans="1:12" s="116" customFormat="1">
      <c r="A10" s="3" t="s">
        <v>14</v>
      </c>
      <c r="B10" s="117">
        <v>64173.93690441356</v>
      </c>
      <c r="C10" s="3">
        <v>5</v>
      </c>
      <c r="D10" s="3"/>
      <c r="E10" s="117">
        <v>70060.900995712756</v>
      </c>
      <c r="F10" s="3">
        <v>4</v>
      </c>
      <c r="G10" s="3"/>
      <c r="H10" s="117">
        <v>76991.482332047643</v>
      </c>
      <c r="I10" s="3">
        <v>3</v>
      </c>
      <c r="K10" s="117">
        <v>77035.562116317509</v>
      </c>
      <c r="L10" s="3">
        <v>4</v>
      </c>
    </row>
    <row r="11" spans="1:12" s="116" customFormat="1">
      <c r="A11" s="44" t="s">
        <v>40</v>
      </c>
      <c r="B11" s="132">
        <v>61258.236234935757</v>
      </c>
      <c r="C11" s="44">
        <v>10</v>
      </c>
      <c r="D11" s="44"/>
      <c r="E11" s="132">
        <v>64851.608464501762</v>
      </c>
      <c r="F11" s="44">
        <v>9</v>
      </c>
      <c r="G11" s="44"/>
      <c r="H11" s="132">
        <v>71923.307309882803</v>
      </c>
      <c r="I11" s="44">
        <v>8</v>
      </c>
      <c r="J11" s="133"/>
      <c r="K11" s="132">
        <v>75722.363605292252</v>
      </c>
      <c r="L11" s="44">
        <v>5</v>
      </c>
    </row>
    <row r="12" spans="1:12" s="116" customFormat="1">
      <c r="A12" s="3" t="s">
        <v>4</v>
      </c>
      <c r="B12" s="117">
        <v>66415.028934605696</v>
      </c>
      <c r="C12" s="3">
        <v>4</v>
      </c>
      <c r="D12" s="3"/>
      <c r="E12" s="117">
        <v>69873.091185846875</v>
      </c>
      <c r="F12" s="3">
        <v>5</v>
      </c>
      <c r="G12" s="3"/>
      <c r="H12" s="117">
        <v>75947.914268327542</v>
      </c>
      <c r="I12" s="3">
        <v>5</v>
      </c>
      <c r="K12" s="117">
        <v>75407.374776968471</v>
      </c>
      <c r="L12" s="3">
        <v>6</v>
      </c>
    </row>
    <row r="13" spans="1:12" s="116" customFormat="1">
      <c r="A13" s="47" t="s">
        <v>35</v>
      </c>
      <c r="B13" s="134">
        <v>63405.408964810587</v>
      </c>
      <c r="C13" s="47">
        <v>7</v>
      </c>
      <c r="D13" s="47"/>
      <c r="E13" s="134">
        <v>67673.705607862008</v>
      </c>
      <c r="F13" s="47">
        <v>7</v>
      </c>
      <c r="G13" s="47"/>
      <c r="H13" s="134">
        <v>74187.536212599691</v>
      </c>
      <c r="I13" s="47">
        <v>6</v>
      </c>
      <c r="J13" s="135"/>
      <c r="K13" s="134">
        <v>75332.175839407864</v>
      </c>
      <c r="L13" s="47">
        <v>7</v>
      </c>
    </row>
    <row r="14" spans="1:12">
      <c r="A14" s="3" t="s">
        <v>48</v>
      </c>
      <c r="B14" s="117">
        <v>63933.610043197645</v>
      </c>
      <c r="C14" s="3">
        <v>6</v>
      </c>
      <c r="D14" s="3"/>
      <c r="E14" s="117">
        <v>67882.549305919762</v>
      </c>
      <c r="F14" s="3">
        <v>6</v>
      </c>
      <c r="G14" s="3"/>
      <c r="H14" s="117">
        <v>72213.649680541697</v>
      </c>
      <c r="I14" s="3">
        <v>7</v>
      </c>
      <c r="J14" s="116"/>
      <c r="K14" s="117">
        <v>73910.270055639528</v>
      </c>
      <c r="L14" s="3">
        <v>8</v>
      </c>
    </row>
    <row r="15" spans="1:12" s="116" customFormat="1">
      <c r="A15" s="44" t="s">
        <v>15</v>
      </c>
      <c r="B15" s="132">
        <v>61863.486176024307</v>
      </c>
      <c r="C15" s="44">
        <v>8</v>
      </c>
      <c r="D15" s="44"/>
      <c r="E15" s="132">
        <v>65557.60424511561</v>
      </c>
      <c r="F15" s="44">
        <v>8</v>
      </c>
      <c r="G15" s="44"/>
      <c r="H15" s="132">
        <v>70522.517485413729</v>
      </c>
      <c r="I15" s="44">
        <v>9</v>
      </c>
      <c r="J15" s="133"/>
      <c r="K15" s="132">
        <v>73247.491748096349</v>
      </c>
      <c r="L15" s="44">
        <v>9</v>
      </c>
    </row>
    <row r="16" spans="1:12" s="116" customFormat="1">
      <c r="A16" s="3" t="s">
        <v>3</v>
      </c>
      <c r="B16" s="117">
        <v>56622.400568694015</v>
      </c>
      <c r="C16" s="3">
        <v>15</v>
      </c>
      <c r="D16" s="3"/>
      <c r="E16" s="117">
        <v>61090.82792186967</v>
      </c>
      <c r="F16" s="3">
        <v>15</v>
      </c>
      <c r="G16" s="3"/>
      <c r="H16" s="117">
        <v>65894.664585941733</v>
      </c>
      <c r="I16" s="3">
        <v>14</v>
      </c>
      <c r="K16" s="117">
        <v>70359.609938133697</v>
      </c>
      <c r="L16" s="3">
        <v>10</v>
      </c>
    </row>
    <row r="17" spans="1:12" s="116" customFormat="1">
      <c r="A17" s="44" t="s">
        <v>20</v>
      </c>
      <c r="B17" s="132">
        <v>61707.504086878704</v>
      </c>
      <c r="C17" s="44">
        <v>9</v>
      </c>
      <c r="D17" s="44"/>
      <c r="E17" s="132">
        <v>64824.689930109242</v>
      </c>
      <c r="F17" s="44">
        <v>10</v>
      </c>
      <c r="G17" s="44"/>
      <c r="H17" s="132">
        <v>69051.713387566182</v>
      </c>
      <c r="I17" s="44">
        <v>10</v>
      </c>
      <c r="J17" s="133"/>
      <c r="K17" s="132">
        <v>70228.268874520247</v>
      </c>
      <c r="L17" s="44">
        <v>11</v>
      </c>
    </row>
    <row r="18" spans="1:12" s="116" customFormat="1">
      <c r="A18" s="3" t="s">
        <v>46</v>
      </c>
      <c r="B18" s="117">
        <v>58368.246267827752</v>
      </c>
      <c r="C18" s="3">
        <v>12</v>
      </c>
      <c r="D18" s="3"/>
      <c r="E18" s="117">
        <v>61474.229462473733</v>
      </c>
      <c r="F18" s="3">
        <v>13</v>
      </c>
      <c r="G18" s="3"/>
      <c r="H18" s="117">
        <v>66837.85424317907</v>
      </c>
      <c r="I18" s="3">
        <v>13</v>
      </c>
      <c r="K18" s="117">
        <v>68985.292883070986</v>
      </c>
      <c r="L18" s="3">
        <v>12</v>
      </c>
    </row>
    <row r="19" spans="1:12" s="116" customFormat="1">
      <c r="A19" s="44" t="s">
        <v>9</v>
      </c>
      <c r="B19" s="132">
        <v>57874.283881448275</v>
      </c>
      <c r="C19" s="44">
        <v>13</v>
      </c>
      <c r="D19" s="44"/>
      <c r="E19" s="132">
        <v>61277.840476425656</v>
      </c>
      <c r="F19" s="44">
        <v>14</v>
      </c>
      <c r="G19" s="44"/>
      <c r="H19" s="132">
        <v>66846.019177896553</v>
      </c>
      <c r="I19" s="44">
        <v>12</v>
      </c>
      <c r="J19" s="133"/>
      <c r="K19" s="132">
        <v>68839.659524689079</v>
      </c>
      <c r="L19" s="44">
        <v>13</v>
      </c>
    </row>
    <row r="20" spans="1:12" s="116" customFormat="1">
      <c r="A20" s="3" t="s">
        <v>5</v>
      </c>
      <c r="B20" s="117">
        <v>60569.143861855169</v>
      </c>
      <c r="C20" s="3">
        <v>11</v>
      </c>
      <c r="D20" s="3"/>
      <c r="E20" s="117">
        <v>61897.770980034737</v>
      </c>
      <c r="F20" s="3">
        <v>11</v>
      </c>
      <c r="G20" s="3"/>
      <c r="H20" s="117">
        <v>65662.056547286644</v>
      </c>
      <c r="I20" s="3">
        <v>15</v>
      </c>
      <c r="K20" s="117">
        <v>68635.314613342998</v>
      </c>
      <c r="L20" s="3">
        <v>14</v>
      </c>
    </row>
    <row r="21" spans="1:12" s="116" customFormat="1">
      <c r="A21" s="44" t="s">
        <v>50</v>
      </c>
      <c r="B21" s="132">
        <v>54426.08387242254</v>
      </c>
      <c r="C21" s="44">
        <v>18</v>
      </c>
      <c r="D21" s="44"/>
      <c r="E21" s="132">
        <v>59465.374482287094</v>
      </c>
      <c r="F21" s="44">
        <v>17</v>
      </c>
      <c r="G21" s="44"/>
      <c r="H21" s="132">
        <v>65420.949736878516</v>
      </c>
      <c r="I21" s="44">
        <v>16</v>
      </c>
      <c r="J21" s="133"/>
      <c r="K21" s="132">
        <v>68176.152750422058</v>
      </c>
      <c r="L21" s="44">
        <v>15</v>
      </c>
    </row>
    <row r="22" spans="1:12" s="116" customFormat="1">
      <c r="A22" s="3" t="s">
        <v>10</v>
      </c>
      <c r="B22" s="117">
        <v>57720.509099115574</v>
      </c>
      <c r="C22" s="3">
        <v>14</v>
      </c>
      <c r="D22" s="3"/>
      <c r="E22" s="117">
        <v>61587.054552507398</v>
      </c>
      <c r="F22" s="3">
        <v>12</v>
      </c>
      <c r="G22" s="3"/>
      <c r="H22" s="117">
        <v>67278.050338514207</v>
      </c>
      <c r="I22" s="3">
        <v>11</v>
      </c>
      <c r="K22" s="117">
        <v>67655.455017122833</v>
      </c>
      <c r="L22" s="3">
        <v>16</v>
      </c>
    </row>
    <row r="23" spans="1:12" s="116" customFormat="1">
      <c r="A23" s="44" t="s">
        <v>51</v>
      </c>
      <c r="B23" s="132">
        <v>53640.206084716774</v>
      </c>
      <c r="C23" s="44">
        <v>22</v>
      </c>
      <c r="D23" s="44"/>
      <c r="E23" s="132">
        <v>56560.63506867797</v>
      </c>
      <c r="F23" s="44">
        <v>22</v>
      </c>
      <c r="G23" s="44"/>
      <c r="H23" s="132">
        <v>63078.392321373001</v>
      </c>
      <c r="I23" s="44">
        <v>19</v>
      </c>
      <c r="J23" s="133"/>
      <c r="K23" s="132">
        <v>64806.040488611667</v>
      </c>
      <c r="L23" s="44">
        <v>17</v>
      </c>
    </row>
    <row r="24" spans="1:12" s="116" customFormat="1">
      <c r="A24" s="3" t="s">
        <v>27</v>
      </c>
      <c r="B24" s="117">
        <v>56124.790708472217</v>
      </c>
      <c r="C24" s="3">
        <v>16</v>
      </c>
      <c r="D24" s="3"/>
      <c r="E24" s="117">
        <v>60320.075355305809</v>
      </c>
      <c r="F24" s="3">
        <v>16</v>
      </c>
      <c r="G24" s="3"/>
      <c r="H24" s="117">
        <v>64042.285698212712</v>
      </c>
      <c r="I24" s="3">
        <v>17</v>
      </c>
      <c r="K24" s="117">
        <v>64506.458830429336</v>
      </c>
      <c r="L24" s="3">
        <v>18</v>
      </c>
    </row>
    <row r="25" spans="1:12" s="116" customFormat="1">
      <c r="A25" s="44" t="s">
        <v>19</v>
      </c>
      <c r="B25" s="132">
        <v>53449.514994677549</v>
      </c>
      <c r="C25" s="44">
        <v>23</v>
      </c>
      <c r="D25" s="44"/>
      <c r="E25" s="132">
        <v>56733.474571521452</v>
      </c>
      <c r="F25" s="44">
        <v>21</v>
      </c>
      <c r="G25" s="44"/>
      <c r="H25" s="132">
        <v>62682.513442461983</v>
      </c>
      <c r="I25" s="44">
        <v>20</v>
      </c>
      <c r="J25" s="133"/>
      <c r="K25" s="132">
        <v>64267.504368819311</v>
      </c>
      <c r="L25" s="44">
        <v>19</v>
      </c>
    </row>
    <row r="26" spans="1:12" s="116" customFormat="1">
      <c r="A26" s="3" t="s">
        <v>17</v>
      </c>
      <c r="B26" s="117">
        <v>55104.867504047419</v>
      </c>
      <c r="C26" s="3">
        <v>17</v>
      </c>
      <c r="D26" s="3"/>
      <c r="E26" s="117">
        <v>59065.896227920959</v>
      </c>
      <c r="F26" s="3">
        <v>18</v>
      </c>
      <c r="G26" s="3"/>
      <c r="H26" s="117">
        <v>63662.94890085097</v>
      </c>
      <c r="I26" s="3">
        <v>18</v>
      </c>
      <c r="K26" s="117">
        <v>63556.76974474598</v>
      </c>
      <c r="L26" s="3">
        <v>20</v>
      </c>
    </row>
    <row r="27" spans="1:12" s="116" customFormat="1">
      <c r="A27" s="44" t="s">
        <v>28</v>
      </c>
      <c r="B27" s="132">
        <v>53745.909750055282</v>
      </c>
      <c r="C27" s="44">
        <v>21</v>
      </c>
      <c r="D27" s="44"/>
      <c r="E27" s="132">
        <v>55778.267416849274</v>
      </c>
      <c r="F27" s="44">
        <v>24</v>
      </c>
      <c r="G27" s="44"/>
      <c r="H27" s="132">
        <v>58889.219521758903</v>
      </c>
      <c r="I27" s="44">
        <v>27</v>
      </c>
      <c r="J27" s="133"/>
      <c r="K27" s="132">
        <v>63243.178488525089</v>
      </c>
      <c r="L27" s="44">
        <v>21</v>
      </c>
    </row>
    <row r="28" spans="1:12" s="116" customFormat="1">
      <c r="A28" s="3" t="s">
        <v>7</v>
      </c>
      <c r="B28" s="117">
        <v>54256.837395105933</v>
      </c>
      <c r="C28" s="3">
        <v>19</v>
      </c>
      <c r="D28" s="3"/>
      <c r="E28" s="117">
        <v>57978.232769683294</v>
      </c>
      <c r="F28" s="3">
        <v>19</v>
      </c>
      <c r="G28" s="3"/>
      <c r="H28" s="117">
        <v>61213.622846120081</v>
      </c>
      <c r="I28" s="3">
        <v>23</v>
      </c>
      <c r="K28" s="117">
        <v>63039.05023305268</v>
      </c>
      <c r="L28" s="3">
        <v>22</v>
      </c>
    </row>
    <row r="29" spans="1:12" s="116" customFormat="1">
      <c r="A29" s="44" t="s">
        <v>39</v>
      </c>
      <c r="B29" s="132">
        <v>53247.283208526904</v>
      </c>
      <c r="C29" s="44">
        <v>24</v>
      </c>
      <c r="D29" s="44"/>
      <c r="E29" s="132">
        <v>55117.7536324842</v>
      </c>
      <c r="F29" s="44">
        <v>26</v>
      </c>
      <c r="G29" s="44"/>
      <c r="H29" s="132">
        <v>60547.638095970127</v>
      </c>
      <c r="I29" s="44">
        <v>25</v>
      </c>
      <c r="J29" s="133"/>
      <c r="K29" s="132">
        <v>62585.627261021233</v>
      </c>
      <c r="L29" s="44">
        <v>23</v>
      </c>
    </row>
    <row r="30" spans="1:12" s="116" customFormat="1">
      <c r="A30" s="3" t="s">
        <v>23</v>
      </c>
      <c r="B30" s="117">
        <v>52178.356802790149</v>
      </c>
      <c r="C30" s="3">
        <v>26</v>
      </c>
      <c r="D30" s="3"/>
      <c r="E30" s="117">
        <v>56507.440288635844</v>
      </c>
      <c r="F30" s="3">
        <v>23</v>
      </c>
      <c r="G30" s="3"/>
      <c r="H30" s="117">
        <v>61645.640193210027</v>
      </c>
      <c r="I30" s="3">
        <v>21</v>
      </c>
      <c r="K30" s="117">
        <v>62303.128413067789</v>
      </c>
      <c r="L30" s="3">
        <v>24</v>
      </c>
    </row>
    <row r="31" spans="1:12" s="116" customFormat="1">
      <c r="A31" s="44" t="s">
        <v>30</v>
      </c>
      <c r="B31" s="132">
        <v>51904.808919553085</v>
      </c>
      <c r="C31" s="44">
        <v>28</v>
      </c>
      <c r="D31" s="44"/>
      <c r="E31" s="132">
        <v>54649.690850827821</v>
      </c>
      <c r="F31" s="44">
        <v>28</v>
      </c>
      <c r="G31" s="44"/>
      <c r="H31" s="132">
        <v>61024.020452567725</v>
      </c>
      <c r="I31" s="44">
        <v>24</v>
      </c>
      <c r="J31" s="133"/>
      <c r="K31" s="132">
        <v>62084.661832252285</v>
      </c>
      <c r="L31" s="44">
        <v>25</v>
      </c>
    </row>
    <row r="32" spans="1:12" s="116" customFormat="1">
      <c r="A32" s="3" t="s">
        <v>6</v>
      </c>
      <c r="B32" s="117">
        <v>53912.125592127566</v>
      </c>
      <c r="C32" s="3">
        <v>20</v>
      </c>
      <c r="D32" s="3"/>
      <c r="E32" s="117">
        <v>57035.732228472902</v>
      </c>
      <c r="F32" s="3">
        <v>20</v>
      </c>
      <c r="G32" s="3"/>
      <c r="H32" s="117">
        <v>61464.087443354336</v>
      </c>
      <c r="I32" s="3">
        <v>22</v>
      </c>
      <c r="K32" s="117">
        <v>61778.605134301164</v>
      </c>
      <c r="L32" s="3">
        <v>26</v>
      </c>
    </row>
    <row r="33" spans="1:12" s="116" customFormat="1">
      <c r="A33" s="44" t="s">
        <v>18</v>
      </c>
      <c r="B33" s="132">
        <v>52363.519360674043</v>
      </c>
      <c r="C33" s="44">
        <v>25</v>
      </c>
      <c r="D33" s="44"/>
      <c r="E33" s="132">
        <v>55431.051252562851</v>
      </c>
      <c r="F33" s="44">
        <v>25</v>
      </c>
      <c r="G33" s="44"/>
      <c r="H33" s="132">
        <v>60381.275763800659</v>
      </c>
      <c r="I33" s="44">
        <v>26</v>
      </c>
      <c r="J33" s="133"/>
      <c r="K33" s="132">
        <v>61475.248615240394</v>
      </c>
      <c r="L33" s="44">
        <v>27</v>
      </c>
    </row>
    <row r="34" spans="1:12" s="116" customFormat="1">
      <c r="A34" s="3" t="s">
        <v>32</v>
      </c>
      <c r="B34" s="117">
        <v>49646.570497144487</v>
      </c>
      <c r="C34" s="3">
        <v>31</v>
      </c>
      <c r="D34" s="3"/>
      <c r="E34" s="117">
        <v>53546.259457719112</v>
      </c>
      <c r="F34" s="3">
        <v>30</v>
      </c>
      <c r="G34" s="3"/>
      <c r="H34" s="117">
        <v>58344.354278100247</v>
      </c>
      <c r="I34" s="3">
        <v>30</v>
      </c>
      <c r="K34" s="117">
        <v>60984.070241622561</v>
      </c>
      <c r="L34" s="3">
        <v>28</v>
      </c>
    </row>
    <row r="35" spans="1:12" s="116" customFormat="1">
      <c r="A35" s="44" t="s">
        <v>8</v>
      </c>
      <c r="B35" s="132">
        <v>49976.316531944693</v>
      </c>
      <c r="C35" s="44">
        <v>29</v>
      </c>
      <c r="D35" s="44"/>
      <c r="E35" s="132">
        <v>54300.920313562252</v>
      </c>
      <c r="F35" s="44">
        <v>29</v>
      </c>
      <c r="G35" s="44"/>
      <c r="H35" s="132">
        <v>58686.806492414529</v>
      </c>
      <c r="I35" s="44">
        <v>28</v>
      </c>
      <c r="J35" s="133"/>
      <c r="K35" s="132">
        <v>60599.275268165213</v>
      </c>
      <c r="L35" s="44">
        <v>29</v>
      </c>
    </row>
    <row r="36" spans="1:12" s="116" customFormat="1">
      <c r="A36" s="3" t="s">
        <v>38</v>
      </c>
      <c r="B36" s="117">
        <v>52126.58078559603</v>
      </c>
      <c r="C36" s="3">
        <v>27</v>
      </c>
      <c r="D36" s="3"/>
      <c r="E36" s="117">
        <v>55040.557619185551</v>
      </c>
      <c r="F36" s="3">
        <v>27</v>
      </c>
      <c r="G36" s="3"/>
      <c r="H36" s="117">
        <v>58568.947712022309</v>
      </c>
      <c r="I36" s="3">
        <v>29</v>
      </c>
      <c r="K36" s="117">
        <v>60424.118618388573</v>
      </c>
      <c r="L36" s="3">
        <v>30</v>
      </c>
    </row>
    <row r="37" spans="1:12" s="116" customFormat="1">
      <c r="A37" s="44" t="s">
        <v>26</v>
      </c>
      <c r="B37" s="132">
        <v>49662.968920146828</v>
      </c>
      <c r="C37" s="44">
        <v>30</v>
      </c>
      <c r="D37" s="44"/>
      <c r="E37" s="132">
        <v>52585.853754704098</v>
      </c>
      <c r="F37" s="44">
        <v>33</v>
      </c>
      <c r="G37" s="44"/>
      <c r="H37" s="132">
        <v>58048.703297912958</v>
      </c>
      <c r="I37" s="44">
        <v>31</v>
      </c>
      <c r="J37" s="133"/>
      <c r="K37" s="132">
        <v>60222.270339448281</v>
      </c>
      <c r="L37" s="44">
        <v>31</v>
      </c>
    </row>
    <row r="38" spans="1:12" s="116" customFormat="1">
      <c r="A38" s="3" t="s">
        <v>31</v>
      </c>
      <c r="B38" s="117">
        <v>48155.89193061777</v>
      </c>
      <c r="C38" s="3">
        <v>40</v>
      </c>
      <c r="D38" s="3"/>
      <c r="E38" s="117">
        <v>51751.317458359787</v>
      </c>
      <c r="F38" s="3">
        <v>38</v>
      </c>
      <c r="G38" s="3"/>
      <c r="H38" s="117">
        <v>57041.585594737284</v>
      </c>
      <c r="I38" s="3">
        <v>32</v>
      </c>
      <c r="K38" s="117">
        <v>59456.874112636062</v>
      </c>
      <c r="L38" s="3">
        <v>32</v>
      </c>
    </row>
    <row r="39" spans="1:12" s="116" customFormat="1">
      <c r="A39" s="44" t="s">
        <v>41</v>
      </c>
      <c r="B39" s="132">
        <v>47693.030956319846</v>
      </c>
      <c r="C39" s="44">
        <v>41</v>
      </c>
      <c r="D39" s="44"/>
      <c r="E39" s="132">
        <v>52132.976543128549</v>
      </c>
      <c r="F39" s="44">
        <v>34</v>
      </c>
      <c r="G39" s="44"/>
      <c r="H39" s="132">
        <v>56420.184402296145</v>
      </c>
      <c r="I39" s="44">
        <v>38</v>
      </c>
      <c r="J39" s="133"/>
      <c r="K39" s="132">
        <v>58441.634325049323</v>
      </c>
      <c r="L39" s="44">
        <v>33</v>
      </c>
    </row>
    <row r="40" spans="1:12" s="116" customFormat="1">
      <c r="A40" s="3" t="s">
        <v>37</v>
      </c>
      <c r="B40" s="117">
        <v>48269.61750389175</v>
      </c>
      <c r="C40" s="3">
        <v>38</v>
      </c>
      <c r="D40" s="3"/>
      <c r="E40" s="117">
        <v>51718.514570839405</v>
      </c>
      <c r="F40" s="3">
        <v>39</v>
      </c>
      <c r="G40" s="3"/>
      <c r="H40" s="117">
        <v>56933.657903125721</v>
      </c>
      <c r="I40" s="3">
        <v>35</v>
      </c>
      <c r="K40" s="117">
        <v>58322.909710572327</v>
      </c>
      <c r="L40" s="3">
        <v>34</v>
      </c>
    </row>
    <row r="41" spans="1:12" s="116" customFormat="1">
      <c r="A41" s="44" t="s">
        <v>52</v>
      </c>
      <c r="B41" s="132">
        <v>48889.30630169309</v>
      </c>
      <c r="C41" s="44">
        <v>33</v>
      </c>
      <c r="D41" s="44"/>
      <c r="E41" s="132">
        <v>51928.00816793416</v>
      </c>
      <c r="F41" s="44">
        <v>36</v>
      </c>
      <c r="G41" s="44"/>
      <c r="H41" s="132">
        <v>56969.877091438131</v>
      </c>
      <c r="I41" s="44">
        <v>34</v>
      </c>
      <c r="J41" s="133"/>
      <c r="K41" s="132">
        <v>58291.779759844198</v>
      </c>
      <c r="L41" s="44">
        <v>35</v>
      </c>
    </row>
    <row r="42" spans="1:12">
      <c r="A42" s="3" t="s">
        <v>34</v>
      </c>
      <c r="B42" s="117">
        <v>48366.499365993128</v>
      </c>
      <c r="C42" s="3">
        <v>37</v>
      </c>
      <c r="D42" s="3"/>
      <c r="E42" s="117">
        <v>51780.549110503001</v>
      </c>
      <c r="F42" s="3">
        <v>37</v>
      </c>
      <c r="G42" s="3"/>
      <c r="H42" s="117">
        <v>56704.525934173995</v>
      </c>
      <c r="I42" s="3">
        <v>36</v>
      </c>
      <c r="J42" s="116"/>
      <c r="K42" s="117">
        <v>58108.904471485257</v>
      </c>
      <c r="L42" s="3">
        <v>36</v>
      </c>
    </row>
    <row r="43" spans="1:12">
      <c r="A43" s="44" t="s">
        <v>45</v>
      </c>
      <c r="B43" s="132">
        <v>48401.342838158504</v>
      </c>
      <c r="C43" s="44">
        <v>36</v>
      </c>
      <c r="D43" s="44"/>
      <c r="E43" s="132">
        <v>52095.060804374654</v>
      </c>
      <c r="F43" s="44">
        <v>35</v>
      </c>
      <c r="G43" s="44"/>
      <c r="H43" s="132">
        <v>56073.115873826529</v>
      </c>
      <c r="I43" s="44">
        <v>40</v>
      </c>
      <c r="J43" s="133"/>
      <c r="K43" s="132">
        <v>57817.608636641533</v>
      </c>
      <c r="L43" s="44">
        <v>37</v>
      </c>
    </row>
    <row r="44" spans="1:12">
      <c r="A44" s="3" t="s">
        <v>25</v>
      </c>
      <c r="B44" s="117">
        <v>49403.91720879596</v>
      </c>
      <c r="C44" s="3">
        <v>32</v>
      </c>
      <c r="D44" s="3"/>
      <c r="E44" s="117">
        <v>52878.584536051101</v>
      </c>
      <c r="F44" s="3">
        <v>31</v>
      </c>
      <c r="G44" s="3"/>
      <c r="H44" s="117">
        <v>57025.943312426651</v>
      </c>
      <c r="I44" s="3">
        <v>33</v>
      </c>
      <c r="J44" s="116"/>
      <c r="K44" s="117">
        <v>57777.275341785484</v>
      </c>
      <c r="L44" s="3">
        <v>38</v>
      </c>
    </row>
    <row r="45" spans="1:12">
      <c r="A45" s="44" t="s">
        <v>36</v>
      </c>
      <c r="B45" s="132">
        <v>48569.323044231154</v>
      </c>
      <c r="C45" s="44">
        <v>34</v>
      </c>
      <c r="D45" s="44"/>
      <c r="E45" s="132">
        <v>52785.752569348238</v>
      </c>
      <c r="F45" s="44">
        <v>32</v>
      </c>
      <c r="G45" s="44"/>
      <c r="H45" s="132">
        <v>56600.923895024105</v>
      </c>
      <c r="I45" s="44">
        <v>37</v>
      </c>
      <c r="J45" s="133"/>
      <c r="K45" s="132">
        <v>57037.936487261009</v>
      </c>
      <c r="L45" s="44">
        <v>39</v>
      </c>
    </row>
    <row r="46" spans="1:12">
      <c r="A46" s="3" t="s">
        <v>44</v>
      </c>
      <c r="B46" s="117">
        <v>45916.819272150657</v>
      </c>
      <c r="C46" s="3">
        <v>44</v>
      </c>
      <c r="D46" s="3"/>
      <c r="E46" s="117">
        <v>49690.893693604055</v>
      </c>
      <c r="F46" s="3">
        <v>43</v>
      </c>
      <c r="G46" s="3"/>
      <c r="H46" s="117">
        <v>54147.582804096382</v>
      </c>
      <c r="I46" s="3">
        <v>43</v>
      </c>
      <c r="J46" s="116"/>
      <c r="K46" s="117">
        <v>56613.734784297121</v>
      </c>
      <c r="L46" s="3">
        <v>40</v>
      </c>
    </row>
    <row r="47" spans="1:12">
      <c r="A47" s="44" t="s">
        <v>43</v>
      </c>
      <c r="B47" s="132">
        <v>48534.68686821423</v>
      </c>
      <c r="C47" s="44">
        <v>35</v>
      </c>
      <c r="D47" s="44"/>
      <c r="E47" s="132">
        <v>51468.569673251055</v>
      </c>
      <c r="F47" s="44">
        <v>40</v>
      </c>
      <c r="G47" s="44"/>
      <c r="H47" s="132">
        <v>56183.905326913751</v>
      </c>
      <c r="I47" s="44">
        <v>39</v>
      </c>
      <c r="J47" s="133"/>
      <c r="K47" s="132">
        <v>56589.390367855369</v>
      </c>
      <c r="L47" s="44">
        <v>41</v>
      </c>
    </row>
    <row r="48" spans="1:12">
      <c r="A48" s="3" t="s">
        <v>49</v>
      </c>
      <c r="B48" s="117">
        <v>48172.192476487122</v>
      </c>
      <c r="C48" s="3">
        <v>39</v>
      </c>
      <c r="D48" s="3"/>
      <c r="E48" s="117">
        <v>50249.084973386547</v>
      </c>
      <c r="F48" s="3">
        <v>41</v>
      </c>
      <c r="G48" s="3"/>
      <c r="H48" s="117">
        <v>55165.143533626891</v>
      </c>
      <c r="I48" s="3">
        <v>41</v>
      </c>
      <c r="J48" s="116"/>
      <c r="K48" s="117">
        <v>56298.323299666648</v>
      </c>
      <c r="L48" s="3">
        <v>42</v>
      </c>
    </row>
    <row r="49" spans="1:12">
      <c r="A49" s="44" t="s">
        <v>33</v>
      </c>
      <c r="B49" s="132">
        <v>47009.384383257748</v>
      </c>
      <c r="C49" s="44">
        <v>42</v>
      </c>
      <c r="D49" s="44"/>
      <c r="E49" s="132">
        <v>50243.310780830259</v>
      </c>
      <c r="F49" s="44">
        <v>42</v>
      </c>
      <c r="G49" s="44"/>
      <c r="H49" s="132">
        <v>54530.766368034565</v>
      </c>
      <c r="I49" s="44">
        <v>42</v>
      </c>
      <c r="J49" s="133"/>
      <c r="K49" s="132">
        <v>54500.53711776789</v>
      </c>
      <c r="L49" s="44">
        <v>43</v>
      </c>
    </row>
    <row r="50" spans="1:12">
      <c r="A50" s="3" t="s">
        <v>42</v>
      </c>
      <c r="B50" s="117">
        <v>46149.092188879542</v>
      </c>
      <c r="C50" s="3">
        <v>43</v>
      </c>
      <c r="D50" s="3"/>
      <c r="E50" s="117">
        <v>48771.573125314702</v>
      </c>
      <c r="F50" s="3">
        <v>44</v>
      </c>
      <c r="G50" s="3"/>
      <c r="H50" s="117">
        <v>52827.604054943462</v>
      </c>
      <c r="I50" s="3">
        <v>44</v>
      </c>
      <c r="J50" s="116"/>
      <c r="K50" s="117">
        <v>53618.289663830583</v>
      </c>
      <c r="L50" s="3">
        <v>44</v>
      </c>
    </row>
    <row r="51" spans="1:12">
      <c r="A51" s="44" t="s">
        <v>24</v>
      </c>
      <c r="B51" s="132">
        <v>43751.115087702485</v>
      </c>
      <c r="C51" s="44">
        <v>45</v>
      </c>
      <c r="D51" s="44"/>
      <c r="E51" s="132">
        <v>47147.48050474505</v>
      </c>
      <c r="F51" s="44">
        <v>45</v>
      </c>
      <c r="G51" s="44"/>
      <c r="H51" s="132">
        <v>51636.459825594873</v>
      </c>
      <c r="I51" s="44">
        <v>45</v>
      </c>
      <c r="J51" s="133"/>
      <c r="K51" s="132">
        <v>52617.629743794154</v>
      </c>
      <c r="L51" s="44">
        <v>45</v>
      </c>
    </row>
    <row r="52" spans="1:12">
      <c r="A52" s="3" t="s">
        <v>12</v>
      </c>
      <c r="B52" s="117">
        <v>43191.134641868382</v>
      </c>
      <c r="C52" s="3">
        <v>47</v>
      </c>
      <c r="D52" s="3"/>
      <c r="E52" s="117">
        <v>46631.262420989522</v>
      </c>
      <c r="F52" s="3">
        <v>47</v>
      </c>
      <c r="G52" s="3"/>
      <c r="H52" s="117">
        <v>51140.679470698647</v>
      </c>
      <c r="I52" s="3">
        <v>47</v>
      </c>
      <c r="J52" s="116"/>
      <c r="K52" s="117">
        <v>52193.585142787924</v>
      </c>
      <c r="L52" s="3">
        <v>46</v>
      </c>
    </row>
    <row r="53" spans="1:12">
      <c r="A53" s="44" t="s">
        <v>29</v>
      </c>
      <c r="B53" s="132">
        <v>43444.54742525857</v>
      </c>
      <c r="C53" s="44">
        <v>46</v>
      </c>
      <c r="D53" s="44"/>
      <c r="E53" s="132">
        <v>47025.931542148603</v>
      </c>
      <c r="F53" s="44">
        <v>46</v>
      </c>
      <c r="G53" s="44"/>
      <c r="H53" s="132">
        <v>51560.637102695633</v>
      </c>
      <c r="I53" s="44">
        <v>46</v>
      </c>
      <c r="J53" s="133"/>
      <c r="K53" s="132">
        <v>51920.612723859842</v>
      </c>
      <c r="L53" s="44">
        <v>47</v>
      </c>
    </row>
    <row r="54" spans="1:12">
      <c r="A54" s="3" t="s">
        <v>47</v>
      </c>
      <c r="B54" s="117">
        <v>43003.762627867589</v>
      </c>
      <c r="C54" s="3">
        <v>48</v>
      </c>
      <c r="D54" s="3"/>
      <c r="E54" s="117">
        <v>45886.700261281141</v>
      </c>
      <c r="F54" s="3">
        <v>48</v>
      </c>
      <c r="G54" s="3"/>
      <c r="H54" s="117">
        <v>50059.328541900089</v>
      </c>
      <c r="I54" s="3">
        <v>48</v>
      </c>
      <c r="J54" s="116"/>
      <c r="K54" s="117">
        <v>50915.8708912527</v>
      </c>
      <c r="L54" s="3">
        <v>48</v>
      </c>
    </row>
    <row r="55" spans="1:12">
      <c r="A55" s="44" t="s">
        <v>13</v>
      </c>
      <c r="B55" s="132">
        <v>42626.816927067426</v>
      </c>
      <c r="C55" s="44">
        <v>49</v>
      </c>
      <c r="D55" s="44"/>
      <c r="E55" s="132">
        <v>45070.949302787732</v>
      </c>
      <c r="F55" s="44">
        <v>49</v>
      </c>
      <c r="G55" s="44"/>
      <c r="H55" s="132">
        <v>49070.918037597883</v>
      </c>
      <c r="I55" s="44">
        <v>49</v>
      </c>
      <c r="J55" s="133"/>
      <c r="K55" s="132">
        <v>49992.733033040473</v>
      </c>
      <c r="L55" s="44">
        <v>49</v>
      </c>
    </row>
    <row r="56" spans="1:12">
      <c r="A56" s="3" t="s">
        <v>22</v>
      </c>
      <c r="B56" s="117">
        <v>39156.97001765926</v>
      </c>
      <c r="C56" s="3">
        <v>50</v>
      </c>
      <c r="D56" s="3"/>
      <c r="E56" s="117">
        <v>42513.355516183983</v>
      </c>
      <c r="F56" s="3">
        <v>50</v>
      </c>
      <c r="G56" s="3"/>
      <c r="H56" s="117">
        <v>46576.604309892988</v>
      </c>
      <c r="I56" s="3">
        <v>50</v>
      </c>
      <c r="J56" s="116"/>
      <c r="K56" s="117">
        <v>46369.917317929554</v>
      </c>
      <c r="L56" s="3">
        <v>50</v>
      </c>
    </row>
    <row r="57" spans="1:12" s="116" customFormat="1">
      <c r="A57" s="44"/>
      <c r="B57" s="132"/>
      <c r="C57" s="44"/>
      <c r="D57" s="44"/>
      <c r="E57" s="132"/>
      <c r="F57" s="44"/>
      <c r="G57" s="44"/>
      <c r="H57" s="132"/>
      <c r="I57" s="44"/>
      <c r="J57" s="133"/>
      <c r="K57" s="132"/>
      <c r="L57" s="44"/>
    </row>
    <row r="58" spans="1:12" s="116" customFormat="1">
      <c r="A58" s="3" t="s">
        <v>53</v>
      </c>
      <c r="B58" s="118">
        <f>AVERAGE(B7:B56)</f>
        <v>53447.983427419371</v>
      </c>
      <c r="C58" s="3"/>
      <c r="D58" s="3"/>
      <c r="E58" s="118">
        <f>AVERAGE(E7:E56)</f>
        <v>56913.440320360402</v>
      </c>
      <c r="F58" s="3"/>
      <c r="G58" s="3"/>
      <c r="H58" s="118">
        <f>AVERAGE(H7:H56)</f>
        <v>61759.151363781544</v>
      </c>
      <c r="K58" s="118">
        <f>AVERAGE(K7:K56)</f>
        <v>63219.87886540177</v>
      </c>
    </row>
    <row r="59" spans="1:12">
      <c r="A59" s="119"/>
      <c r="B59" s="120"/>
      <c r="C59" s="121"/>
      <c r="D59" s="121"/>
      <c r="E59" s="122"/>
      <c r="F59" s="123"/>
      <c r="G59" s="123"/>
      <c r="H59" s="20"/>
      <c r="I59" s="20"/>
      <c r="J59" s="20"/>
      <c r="K59" s="20"/>
      <c r="L59" s="20"/>
    </row>
    <row r="61" spans="1:12">
      <c r="A61" s="27" t="s">
        <v>296</v>
      </c>
    </row>
  </sheetData>
  <sortState xmlns:xlrd2="http://schemas.microsoft.com/office/spreadsheetml/2017/richdata2" ref="A7:L56">
    <sortCondition ref="L7:L56"/>
  </sortState>
  <mergeCells count="6">
    <mergeCell ref="K5:L5"/>
    <mergeCell ref="H5:I5"/>
    <mergeCell ref="B5:C5"/>
    <mergeCell ref="E5:F5"/>
    <mergeCell ref="A2:L2"/>
    <mergeCell ref="A4:L4"/>
  </mergeCells>
  <printOptions horizontalCentered="1"/>
  <pageMargins left="0.61" right="0.9" top="0.75" bottom="0.5" header="0.5" footer="0.5"/>
  <pageSetup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174A7C"/>
  </sheetPr>
  <dimension ref="A1:I62"/>
  <sheetViews>
    <sheetView zoomScaleNormal="100" workbookViewId="0">
      <selection activeCell="I10" sqref="I10"/>
    </sheetView>
  </sheetViews>
  <sheetFormatPr defaultColWidth="9.140625" defaultRowHeight="12.75"/>
  <cols>
    <col min="1" max="1" width="7.85546875" style="3" customWidth="1"/>
    <col min="2" max="3" width="10.140625" style="3" customWidth="1"/>
    <col min="4" max="4" width="10" style="3" customWidth="1"/>
    <col min="5" max="5" width="7" style="3" customWidth="1"/>
    <col min="6" max="6" width="8" style="3" customWidth="1"/>
    <col min="7" max="7" width="9.5703125" style="3" customWidth="1"/>
    <col min="8" max="8" width="10.140625" style="3" customWidth="1"/>
    <col min="9" max="9" width="9.5703125" style="3" customWidth="1"/>
    <col min="10" max="16384" width="9.140625" style="3"/>
  </cols>
  <sheetData>
    <row r="1" spans="1:9" ht="18.75">
      <c r="A1" s="36" t="s">
        <v>157</v>
      </c>
      <c r="B1" s="36"/>
      <c r="C1" s="36"/>
      <c r="D1" s="36"/>
      <c r="E1" s="36"/>
      <c r="F1" s="36"/>
      <c r="G1" s="36"/>
      <c r="H1" s="36"/>
      <c r="I1" s="36"/>
    </row>
    <row r="2" spans="1:9" ht="18.75">
      <c r="A2" s="302" t="s">
        <v>481</v>
      </c>
      <c r="B2" s="302"/>
      <c r="C2" s="302"/>
      <c r="D2" s="302"/>
      <c r="E2" s="302"/>
      <c r="F2" s="302"/>
      <c r="G2" s="302"/>
      <c r="H2" s="302"/>
      <c r="I2" s="302"/>
    </row>
    <row r="3" spans="1:9" ht="18.75">
      <c r="A3" s="84"/>
      <c r="B3" s="84"/>
      <c r="C3" s="84"/>
      <c r="D3" s="84"/>
      <c r="E3" s="84"/>
      <c r="F3" s="84"/>
      <c r="G3" s="84"/>
      <c r="H3" s="84"/>
      <c r="I3" s="84"/>
    </row>
    <row r="4" spans="1:9" ht="17.45" customHeight="1">
      <c r="A4" s="53" t="s">
        <v>482</v>
      </c>
      <c r="B4" s="124"/>
      <c r="C4" s="124"/>
      <c r="D4" s="124"/>
      <c r="E4" s="124"/>
      <c r="F4" s="137"/>
      <c r="G4" s="137"/>
      <c r="H4" s="137"/>
      <c r="I4" s="137"/>
    </row>
    <row r="5" spans="1:9" ht="15">
      <c r="A5" s="138" t="s">
        <v>59</v>
      </c>
      <c r="B5" s="321" t="s">
        <v>66</v>
      </c>
      <c r="C5" s="322"/>
      <c r="D5" s="138" t="s">
        <v>67</v>
      </c>
      <c r="E5" s="2"/>
      <c r="F5" s="138" t="s">
        <v>59</v>
      </c>
      <c r="G5" s="321" t="s">
        <v>66</v>
      </c>
      <c r="H5" s="322"/>
      <c r="I5" s="138" t="s">
        <v>67</v>
      </c>
    </row>
    <row r="6" spans="1:9" ht="15">
      <c r="A6" s="140" t="s">
        <v>63</v>
      </c>
      <c r="B6" s="141" t="s">
        <v>67</v>
      </c>
      <c r="C6" s="139" t="s">
        <v>68</v>
      </c>
      <c r="D6" s="140" t="s">
        <v>69</v>
      </c>
      <c r="E6" s="2"/>
      <c r="F6" s="140" t="s">
        <v>63</v>
      </c>
      <c r="G6" s="141" t="s">
        <v>67</v>
      </c>
      <c r="H6" s="139" t="s">
        <v>68</v>
      </c>
      <c r="I6" s="140" t="s">
        <v>69</v>
      </c>
    </row>
    <row r="7" spans="1:9" ht="15">
      <c r="A7" s="111">
        <v>2021</v>
      </c>
      <c r="B7" s="142">
        <v>98.666474847229978</v>
      </c>
      <c r="C7" s="142">
        <v>103.46</v>
      </c>
      <c r="D7" s="111">
        <v>31</v>
      </c>
      <c r="E7" s="94"/>
      <c r="F7" s="111"/>
      <c r="G7" s="111"/>
      <c r="H7" s="111"/>
      <c r="I7" s="111"/>
    </row>
    <row r="8" spans="1:9" ht="15">
      <c r="A8" s="108">
        <v>2020</v>
      </c>
      <c r="B8" s="136">
        <v>98.099576697247485</v>
      </c>
      <c r="C8" s="2">
        <v>100.01</v>
      </c>
      <c r="D8" s="108">
        <v>26</v>
      </c>
      <c r="E8" s="2"/>
      <c r="F8" s="108"/>
      <c r="G8" s="108"/>
      <c r="H8" s="108"/>
      <c r="I8" s="108"/>
    </row>
    <row r="9" spans="1:9" ht="15">
      <c r="A9" s="111"/>
      <c r="B9" s="111"/>
      <c r="C9" s="111"/>
      <c r="D9" s="111"/>
      <c r="E9" s="94"/>
      <c r="F9" s="111"/>
      <c r="G9" s="111"/>
      <c r="H9" s="111"/>
      <c r="I9" s="111"/>
    </row>
    <row r="10" spans="1:9" ht="15">
      <c r="A10" s="108">
        <v>2019</v>
      </c>
      <c r="B10" s="136">
        <v>100.96679164197718</v>
      </c>
      <c r="C10" s="2">
        <v>104.83</v>
      </c>
      <c r="D10" s="108">
        <v>28</v>
      </c>
      <c r="E10" s="2"/>
      <c r="F10" s="108">
        <v>1989</v>
      </c>
      <c r="G10" s="2">
        <v>118.76</v>
      </c>
      <c r="H10" s="2">
        <v>115.63</v>
      </c>
      <c r="I10" s="108">
        <v>16</v>
      </c>
    </row>
    <row r="11" spans="1:9" ht="15">
      <c r="A11" s="111">
        <v>2018</v>
      </c>
      <c r="B11" s="143">
        <v>102.8086115647307</v>
      </c>
      <c r="C11" s="94">
        <v>103.61</v>
      </c>
      <c r="D11" s="111">
        <v>23</v>
      </c>
      <c r="E11" s="94"/>
      <c r="F11" s="111">
        <v>1988</v>
      </c>
      <c r="G11" s="94">
        <v>117.04</v>
      </c>
      <c r="H11" s="94">
        <v>115.62</v>
      </c>
      <c r="I11" s="111">
        <v>18</v>
      </c>
    </row>
    <row r="12" spans="1:9" ht="15">
      <c r="A12" s="108">
        <v>2017</v>
      </c>
      <c r="B12" s="136">
        <v>99.819448003451555</v>
      </c>
      <c r="C12" s="2">
        <v>101.29</v>
      </c>
      <c r="D12" s="108">
        <v>27</v>
      </c>
      <c r="E12" s="2"/>
      <c r="F12" s="108">
        <v>1987</v>
      </c>
      <c r="G12" s="2">
        <v>114.99</v>
      </c>
      <c r="H12" s="2">
        <v>114.79</v>
      </c>
      <c r="I12" s="108">
        <v>19</v>
      </c>
    </row>
    <row r="13" spans="1:9" ht="15">
      <c r="A13" s="111">
        <v>2016</v>
      </c>
      <c r="B13" s="143">
        <v>97.93</v>
      </c>
      <c r="C13" s="94">
        <v>100.3</v>
      </c>
      <c r="D13" s="111">
        <v>27</v>
      </c>
      <c r="E13" s="94"/>
      <c r="F13" s="111">
        <v>1986</v>
      </c>
      <c r="G13" s="94">
        <v>113.89</v>
      </c>
      <c r="H13" s="94">
        <v>112.36</v>
      </c>
      <c r="I13" s="111">
        <v>16</v>
      </c>
    </row>
    <row r="14" spans="1:9" ht="15">
      <c r="A14" s="108">
        <v>2015</v>
      </c>
      <c r="B14" s="136">
        <v>96.26</v>
      </c>
      <c r="C14" s="2">
        <v>103.49</v>
      </c>
      <c r="D14" s="108">
        <v>32</v>
      </c>
      <c r="E14" s="2"/>
      <c r="F14" s="108">
        <v>1985</v>
      </c>
      <c r="G14" s="2">
        <v>108.47</v>
      </c>
      <c r="H14" s="2">
        <v>112.79</v>
      </c>
      <c r="I14" s="108">
        <v>25</v>
      </c>
    </row>
    <row r="15" spans="1:9" ht="15">
      <c r="A15" s="111">
        <v>2014</v>
      </c>
      <c r="B15" s="143">
        <v>97.39</v>
      </c>
      <c r="C15" s="94">
        <v>104.9</v>
      </c>
      <c r="D15" s="111">
        <v>30</v>
      </c>
      <c r="E15" s="94"/>
      <c r="F15" s="111">
        <v>1984</v>
      </c>
      <c r="G15" s="94">
        <v>112.85</v>
      </c>
      <c r="H15" s="94">
        <v>112.97</v>
      </c>
      <c r="I15" s="111">
        <v>21</v>
      </c>
    </row>
    <row r="16" spans="1:9" ht="15">
      <c r="A16" s="108">
        <v>2013</v>
      </c>
      <c r="B16" s="136">
        <v>94.98</v>
      </c>
      <c r="C16" s="2">
        <v>104.08</v>
      </c>
      <c r="D16" s="108">
        <v>36</v>
      </c>
      <c r="E16" s="2"/>
      <c r="F16" s="108">
        <v>1983</v>
      </c>
      <c r="G16" s="2">
        <v>109.22</v>
      </c>
      <c r="H16" s="2">
        <v>106.85</v>
      </c>
      <c r="I16" s="108">
        <v>16</v>
      </c>
    </row>
    <row r="17" spans="1:9" ht="15">
      <c r="A17" s="111">
        <v>2012</v>
      </c>
      <c r="B17" s="143">
        <v>97.36</v>
      </c>
      <c r="C17" s="94">
        <v>105.16</v>
      </c>
      <c r="D17" s="111">
        <v>32</v>
      </c>
      <c r="E17" s="94"/>
      <c r="F17" s="111">
        <v>1982</v>
      </c>
      <c r="G17" s="94">
        <v>101.8</v>
      </c>
      <c r="H17" s="94">
        <v>110.7</v>
      </c>
      <c r="I17" s="111">
        <v>34</v>
      </c>
    </row>
    <row r="18" spans="1:9" ht="15">
      <c r="A18" s="108">
        <v>2011</v>
      </c>
      <c r="B18" s="136">
        <v>100.87</v>
      </c>
      <c r="C18" s="2">
        <v>106.98</v>
      </c>
      <c r="D18" s="108">
        <v>31</v>
      </c>
      <c r="E18" s="2"/>
      <c r="F18" s="108">
        <v>1981</v>
      </c>
      <c r="G18" s="2">
        <v>100.45</v>
      </c>
      <c r="H18" s="2">
        <v>113.05</v>
      </c>
      <c r="I18" s="108">
        <v>39</v>
      </c>
    </row>
    <row r="19" spans="1:9" ht="15">
      <c r="A19" s="111">
        <v>2010</v>
      </c>
      <c r="B19" s="143">
        <v>97.4</v>
      </c>
      <c r="C19" s="94">
        <v>105.03</v>
      </c>
      <c r="D19" s="111">
        <v>35</v>
      </c>
      <c r="E19" s="94"/>
      <c r="F19" s="111">
        <v>1980</v>
      </c>
      <c r="G19" s="94">
        <v>108.75</v>
      </c>
      <c r="H19" s="94">
        <v>115.73</v>
      </c>
      <c r="I19" s="111">
        <v>28</v>
      </c>
    </row>
    <row r="20" spans="1:9" ht="15">
      <c r="A20" s="108"/>
      <c r="B20" s="136"/>
      <c r="C20" s="2"/>
      <c r="D20" s="108"/>
      <c r="E20" s="2"/>
      <c r="F20" s="108"/>
      <c r="G20" s="2"/>
      <c r="H20" s="2"/>
      <c r="I20" s="108"/>
    </row>
    <row r="21" spans="1:9" ht="15">
      <c r="A21" s="111">
        <v>2009</v>
      </c>
      <c r="B21" s="143">
        <v>93.88</v>
      </c>
      <c r="C21" s="94">
        <v>103.58</v>
      </c>
      <c r="D21" s="111">
        <v>36</v>
      </c>
      <c r="E21" s="94"/>
      <c r="F21" s="111">
        <v>1979</v>
      </c>
      <c r="G21" s="94">
        <v>121.44</v>
      </c>
      <c r="H21" s="94">
        <v>120.29</v>
      </c>
      <c r="I21" s="111">
        <v>22</v>
      </c>
    </row>
    <row r="22" spans="1:9" ht="15">
      <c r="A22" s="108">
        <v>2008</v>
      </c>
      <c r="B22" s="136">
        <v>103.93</v>
      </c>
      <c r="C22" s="2">
        <v>113.15</v>
      </c>
      <c r="D22" s="108">
        <v>32</v>
      </c>
      <c r="E22" s="2"/>
      <c r="F22" s="108">
        <v>1978</v>
      </c>
      <c r="G22" s="2">
        <v>127.34</v>
      </c>
      <c r="H22" s="2">
        <v>127.51</v>
      </c>
      <c r="I22" s="108">
        <v>17</v>
      </c>
    </row>
    <row r="23" spans="1:9" ht="15">
      <c r="A23" s="111">
        <v>2007</v>
      </c>
      <c r="B23" s="143">
        <v>108.75</v>
      </c>
      <c r="C23" s="94">
        <v>112.24</v>
      </c>
      <c r="D23" s="111">
        <v>28</v>
      </c>
      <c r="E23" s="94"/>
      <c r="F23" s="111">
        <v>1977</v>
      </c>
      <c r="G23" s="94">
        <v>122.27</v>
      </c>
      <c r="H23" s="94">
        <v>128.05000000000001</v>
      </c>
      <c r="I23" s="111">
        <v>23</v>
      </c>
    </row>
    <row r="24" spans="1:9" ht="15">
      <c r="A24" s="108">
        <v>2006</v>
      </c>
      <c r="B24" s="136">
        <v>108.01</v>
      </c>
      <c r="C24" s="2">
        <v>112.59</v>
      </c>
      <c r="D24" s="108">
        <v>32</v>
      </c>
      <c r="E24" s="2"/>
      <c r="F24" s="108">
        <v>1976</v>
      </c>
      <c r="G24" s="2">
        <v>118.68</v>
      </c>
      <c r="H24" s="2">
        <v>125.27</v>
      </c>
      <c r="I24" s="108">
        <v>25</v>
      </c>
    </row>
    <row r="25" spans="1:9" ht="15">
      <c r="A25" s="111">
        <v>2005</v>
      </c>
      <c r="B25" s="143">
        <v>102.38</v>
      </c>
      <c r="C25" s="94">
        <v>108.61</v>
      </c>
      <c r="D25" s="111">
        <v>36</v>
      </c>
      <c r="E25" s="94"/>
      <c r="F25" s="111">
        <v>1975</v>
      </c>
      <c r="G25" s="94">
        <v>120.65</v>
      </c>
      <c r="H25" s="94">
        <v>122.84</v>
      </c>
      <c r="I25" s="111">
        <v>20</v>
      </c>
    </row>
    <row r="26" spans="1:9" ht="15">
      <c r="A26" s="108">
        <v>2004</v>
      </c>
      <c r="B26" s="136">
        <v>106.27</v>
      </c>
      <c r="C26" s="2">
        <v>110.33</v>
      </c>
      <c r="D26" s="108">
        <v>29</v>
      </c>
      <c r="E26" s="2"/>
      <c r="F26" s="108">
        <v>1974</v>
      </c>
      <c r="G26" s="2">
        <v>122.38</v>
      </c>
      <c r="H26" s="2">
        <v>123.58</v>
      </c>
      <c r="I26" s="108">
        <v>18</v>
      </c>
    </row>
    <row r="27" spans="1:9" ht="15">
      <c r="A27" s="111">
        <v>2003</v>
      </c>
      <c r="B27" s="143" t="s">
        <v>70</v>
      </c>
      <c r="C27" s="94" t="s">
        <v>70</v>
      </c>
      <c r="D27" s="111" t="s">
        <v>70</v>
      </c>
      <c r="E27" s="94"/>
      <c r="F27" s="111">
        <v>1973</v>
      </c>
      <c r="G27" s="94">
        <v>127.97</v>
      </c>
      <c r="H27" s="94">
        <v>129.47</v>
      </c>
      <c r="I27" s="111">
        <v>19</v>
      </c>
    </row>
    <row r="28" spans="1:9" ht="15">
      <c r="A28" s="108">
        <v>2002</v>
      </c>
      <c r="B28" s="136">
        <v>100.9</v>
      </c>
      <c r="C28" s="2">
        <v>103.98</v>
      </c>
      <c r="D28" s="108">
        <v>32</v>
      </c>
      <c r="E28" s="2"/>
      <c r="F28" s="108">
        <v>1972</v>
      </c>
      <c r="G28" s="2">
        <v>128.26</v>
      </c>
      <c r="H28" s="2">
        <v>126.94</v>
      </c>
      <c r="I28" s="108">
        <v>18</v>
      </c>
    </row>
    <row r="29" spans="1:9" ht="15">
      <c r="A29" s="111">
        <v>2001</v>
      </c>
      <c r="B29" s="143" t="s">
        <v>70</v>
      </c>
      <c r="C29" s="94" t="s">
        <v>70</v>
      </c>
      <c r="D29" s="111" t="s">
        <v>70</v>
      </c>
      <c r="E29" s="94"/>
      <c r="F29" s="111">
        <v>1971</v>
      </c>
      <c r="G29" s="94">
        <v>122.83</v>
      </c>
      <c r="H29" s="94">
        <v>118.87</v>
      </c>
      <c r="I29" s="111">
        <v>21</v>
      </c>
    </row>
    <row r="30" spans="1:9" ht="15">
      <c r="A30" s="108">
        <v>2000</v>
      </c>
      <c r="B30" s="136">
        <v>107.53</v>
      </c>
      <c r="C30" s="2">
        <v>112.28</v>
      </c>
      <c r="D30" s="108">
        <v>32</v>
      </c>
      <c r="E30" s="2"/>
      <c r="F30" s="108">
        <v>1970</v>
      </c>
      <c r="G30" s="2">
        <v>115.33</v>
      </c>
      <c r="H30" s="2">
        <v>116.58</v>
      </c>
      <c r="I30" s="108">
        <v>24</v>
      </c>
    </row>
    <row r="31" spans="1:9" ht="15">
      <c r="A31" s="111"/>
      <c r="B31" s="143"/>
      <c r="C31" s="94"/>
      <c r="D31" s="111"/>
      <c r="E31" s="94"/>
      <c r="F31" s="111"/>
      <c r="G31" s="94"/>
      <c r="H31" s="94"/>
      <c r="I31" s="111"/>
    </row>
    <row r="32" spans="1:9" ht="15">
      <c r="A32" s="108">
        <v>1999</v>
      </c>
      <c r="B32" s="136">
        <v>111.25</v>
      </c>
      <c r="C32" s="2">
        <v>110.48</v>
      </c>
      <c r="D32" s="108">
        <v>20</v>
      </c>
      <c r="E32" s="2"/>
      <c r="F32" s="108">
        <v>1969</v>
      </c>
      <c r="G32" s="2">
        <v>115.49</v>
      </c>
      <c r="H32" s="2">
        <v>112.2</v>
      </c>
      <c r="I32" s="108">
        <v>22</v>
      </c>
    </row>
    <row r="33" spans="1:9" ht="15">
      <c r="A33" s="111">
        <v>1998</v>
      </c>
      <c r="B33" s="143">
        <v>115</v>
      </c>
      <c r="C33" s="94">
        <v>111.7</v>
      </c>
      <c r="D33" s="111">
        <v>17</v>
      </c>
      <c r="E33" s="94"/>
      <c r="F33" s="111">
        <v>1968</v>
      </c>
      <c r="G33" s="94">
        <v>114.7</v>
      </c>
      <c r="H33" s="94">
        <v>108.1</v>
      </c>
      <c r="I33" s="111">
        <v>18</v>
      </c>
    </row>
    <row r="34" spans="1:9" ht="15">
      <c r="A34" s="108">
        <v>1997</v>
      </c>
      <c r="B34" s="136">
        <v>117.49</v>
      </c>
      <c r="C34" s="2">
        <v>111.43</v>
      </c>
      <c r="D34" s="108">
        <v>11</v>
      </c>
      <c r="E34" s="2"/>
      <c r="F34" s="108">
        <v>1967</v>
      </c>
      <c r="G34" s="2">
        <v>112.12</v>
      </c>
      <c r="H34" s="2">
        <v>105.5</v>
      </c>
      <c r="I34" s="108">
        <v>18</v>
      </c>
    </row>
    <row r="35" spans="1:9" ht="15">
      <c r="A35" s="111">
        <v>1996</v>
      </c>
      <c r="B35" s="143">
        <v>119.79</v>
      </c>
      <c r="C35" s="94">
        <v>112.99</v>
      </c>
      <c r="D35" s="111">
        <v>12</v>
      </c>
      <c r="E35" s="94"/>
      <c r="F35" s="111">
        <v>1966</v>
      </c>
      <c r="G35" s="94">
        <v>115.49</v>
      </c>
      <c r="H35" s="94">
        <v>106.63</v>
      </c>
      <c r="I35" s="111">
        <v>17</v>
      </c>
    </row>
    <row r="36" spans="1:9" ht="15">
      <c r="A36" s="108">
        <v>1995</v>
      </c>
      <c r="B36" s="136">
        <v>123</v>
      </c>
      <c r="C36" s="2">
        <v>116.94</v>
      </c>
      <c r="D36" s="108">
        <v>11</v>
      </c>
      <c r="E36" s="2"/>
      <c r="F36" s="108">
        <v>1965</v>
      </c>
      <c r="G36" s="2">
        <v>111.84</v>
      </c>
      <c r="H36" s="2">
        <v>104.36</v>
      </c>
      <c r="I36" s="108">
        <v>20</v>
      </c>
    </row>
    <row r="37" spans="1:9" ht="15">
      <c r="A37" s="111">
        <v>1994</v>
      </c>
      <c r="B37" s="143">
        <v>121.24</v>
      </c>
      <c r="C37" s="94">
        <v>116.71</v>
      </c>
      <c r="D37" s="111">
        <v>15</v>
      </c>
      <c r="E37" s="94"/>
      <c r="F37" s="111">
        <v>1964</v>
      </c>
      <c r="G37" s="94">
        <v>109.19</v>
      </c>
      <c r="H37" s="94">
        <v>103.52</v>
      </c>
      <c r="I37" s="111">
        <v>20</v>
      </c>
    </row>
    <row r="38" spans="1:9" ht="15">
      <c r="A38" s="108">
        <v>1993</v>
      </c>
      <c r="B38" s="136">
        <v>117.95</v>
      </c>
      <c r="C38" s="2">
        <v>115.62</v>
      </c>
      <c r="D38" s="108">
        <v>17</v>
      </c>
      <c r="E38" s="2"/>
      <c r="F38" s="108">
        <v>1963</v>
      </c>
      <c r="G38" s="2">
        <v>105.15</v>
      </c>
      <c r="H38" s="2">
        <v>96.5</v>
      </c>
      <c r="I38" s="108">
        <v>18</v>
      </c>
    </row>
    <row r="39" spans="1:9" ht="15">
      <c r="A39" s="111">
        <v>1992</v>
      </c>
      <c r="B39" s="143">
        <v>122.17</v>
      </c>
      <c r="C39" s="94">
        <v>115.38</v>
      </c>
      <c r="D39" s="111">
        <v>11</v>
      </c>
      <c r="E39" s="94"/>
      <c r="F39" s="111">
        <v>1962</v>
      </c>
      <c r="G39" s="94">
        <v>101.74</v>
      </c>
      <c r="H39" s="94">
        <v>94.44</v>
      </c>
      <c r="I39" s="111">
        <v>16</v>
      </c>
    </row>
    <row r="40" spans="1:9" ht="15">
      <c r="A40" s="108">
        <v>1991</v>
      </c>
      <c r="B40" s="136">
        <v>121.75</v>
      </c>
      <c r="C40" s="2">
        <v>112.67</v>
      </c>
      <c r="D40" s="108">
        <v>9</v>
      </c>
      <c r="E40" s="2"/>
      <c r="F40" s="108">
        <v>1961</v>
      </c>
      <c r="G40" s="2">
        <v>100.68</v>
      </c>
      <c r="H40" s="2">
        <v>93.86</v>
      </c>
      <c r="I40" s="108">
        <v>19</v>
      </c>
    </row>
    <row r="41" spans="1:9" ht="15">
      <c r="A41" s="111">
        <v>1990</v>
      </c>
      <c r="B41" s="143">
        <v>122.98</v>
      </c>
      <c r="C41" s="94">
        <v>114.84</v>
      </c>
      <c r="D41" s="111">
        <v>10</v>
      </c>
      <c r="E41" s="94"/>
      <c r="F41" s="111">
        <v>1960</v>
      </c>
      <c r="G41" s="94">
        <v>98.43</v>
      </c>
      <c r="H41" s="94">
        <v>90.29</v>
      </c>
      <c r="I41" s="111">
        <v>21</v>
      </c>
    </row>
    <row r="42" spans="1:9">
      <c r="A42" s="320"/>
      <c r="B42" s="320"/>
      <c r="C42" s="320"/>
      <c r="D42" s="320"/>
      <c r="E42" s="320"/>
      <c r="F42" s="320"/>
      <c r="G42" s="320"/>
      <c r="H42" s="320"/>
      <c r="I42" s="320"/>
    </row>
    <row r="43" spans="1:9">
      <c r="F43" s="14"/>
    </row>
    <row r="44" spans="1:9">
      <c r="A44" s="27" t="s">
        <v>296</v>
      </c>
      <c r="F44" s="14"/>
    </row>
    <row r="45" spans="1:9">
      <c r="A45" s="98" t="s">
        <v>71</v>
      </c>
      <c r="F45" s="14"/>
    </row>
    <row r="46" spans="1:9">
      <c r="F46" s="14"/>
    </row>
    <row r="47" spans="1:9">
      <c r="F47" s="14"/>
    </row>
    <row r="48" spans="1:9">
      <c r="F48" s="14"/>
    </row>
    <row r="49" spans="6:6">
      <c r="F49" s="14"/>
    </row>
    <row r="50" spans="6:6">
      <c r="F50" s="14"/>
    </row>
    <row r="51" spans="6:6">
      <c r="F51" s="14"/>
    </row>
    <row r="52" spans="6:6">
      <c r="F52" s="14"/>
    </row>
    <row r="53" spans="6:6">
      <c r="F53" s="14"/>
    </row>
    <row r="54" spans="6:6">
      <c r="F54" s="14"/>
    </row>
    <row r="55" spans="6:6">
      <c r="F55" s="14"/>
    </row>
    <row r="56" spans="6:6">
      <c r="F56" s="14"/>
    </row>
    <row r="57" spans="6:6">
      <c r="F57" s="14"/>
    </row>
    <row r="58" spans="6:6">
      <c r="F58" s="14"/>
    </row>
    <row r="59" spans="6:6">
      <c r="F59" s="14"/>
    </row>
    <row r="60" spans="6:6">
      <c r="F60" s="14"/>
    </row>
    <row r="61" spans="6:6">
      <c r="F61" s="14"/>
    </row>
    <row r="62" spans="6:6">
      <c r="F62" s="14"/>
    </row>
  </sheetData>
  <mergeCells count="4">
    <mergeCell ref="A2:I2"/>
    <mergeCell ref="A42:I42"/>
    <mergeCell ref="B5:C5"/>
    <mergeCell ref="G5:H5"/>
  </mergeCells>
  <printOptions horizontalCentered="1"/>
  <pageMargins left="0.75" right="0.75" top="0.9" bottom="0.7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174A7C"/>
  </sheetPr>
  <dimension ref="A1:K28"/>
  <sheetViews>
    <sheetView zoomScaleNormal="100" workbookViewId="0"/>
  </sheetViews>
  <sheetFormatPr defaultColWidth="8.85546875" defaultRowHeight="12.75"/>
  <cols>
    <col min="1" max="16384" width="8.85546875" style="3"/>
  </cols>
  <sheetData>
    <row r="1" spans="1:11" ht="18.75">
      <c r="A1" s="36" t="s">
        <v>173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8.75">
      <c r="A2" s="302" t="s">
        <v>483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</row>
    <row r="3" spans="1:11" ht="18.7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5">
      <c r="A4" s="303" t="str">
        <f>"Washington and All States Average "&amp;(('Table 1'!F6)-36)&amp;" - "&amp;'Table 1'!F6</f>
        <v>Washington and All States Average 1985 - 2021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</row>
    <row r="7" spans="1:11">
      <c r="A7" s="144"/>
    </row>
    <row r="28" spans="1:1">
      <c r="A28" s="27" t="s">
        <v>296</v>
      </c>
    </row>
  </sheetData>
  <mergeCells count="2">
    <mergeCell ref="A2:K2"/>
    <mergeCell ref="A4:K4"/>
  </mergeCells>
  <printOptions horizont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6</vt:i4>
      </vt:variant>
    </vt:vector>
  </HeadingPairs>
  <TitlesOfParts>
    <vt:vector size="28" baseType="lpstr">
      <vt:lpstr>TOC</vt:lpstr>
      <vt:lpstr>Table 1</vt:lpstr>
      <vt:lpstr>Chart 1</vt:lpstr>
      <vt:lpstr>Table 2</vt:lpstr>
      <vt:lpstr>Table 3 </vt:lpstr>
      <vt:lpstr>Table 4 </vt:lpstr>
      <vt:lpstr>Table 5 </vt:lpstr>
      <vt:lpstr>Table 6 </vt:lpstr>
      <vt:lpstr>Chart 2</vt:lpstr>
      <vt:lpstr>Table 7</vt:lpstr>
      <vt:lpstr>Table 8</vt:lpstr>
      <vt:lpstr>Table 9</vt:lpstr>
      <vt:lpstr>Table 10</vt:lpstr>
      <vt:lpstr>Table 11</vt:lpstr>
      <vt:lpstr>Chart 3</vt:lpstr>
      <vt:lpstr>Table 12</vt:lpstr>
      <vt:lpstr>Table 13 </vt:lpstr>
      <vt:lpstr>Table 14</vt:lpstr>
      <vt:lpstr>Table 15</vt:lpstr>
      <vt:lpstr>Table 16</vt:lpstr>
      <vt:lpstr>Table 17</vt:lpstr>
      <vt:lpstr>Chart 4</vt:lpstr>
      <vt:lpstr>'Table 11'!Print_Area</vt:lpstr>
      <vt:lpstr>'Table 12'!Print_Area</vt:lpstr>
      <vt:lpstr>'Table 13 '!Print_Area</vt:lpstr>
      <vt:lpstr>'Table 14'!Print_Area</vt:lpstr>
      <vt:lpstr>'Table 15'!Print_Area</vt:lpstr>
      <vt:lpstr>'Table 16'!Print_Area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dbxau140</dc:creator>
  <cp:lastModifiedBy>Torres, Valerie (DOR)</cp:lastModifiedBy>
  <cp:lastPrinted>2024-06-05T20:27:17Z</cp:lastPrinted>
  <dcterms:created xsi:type="dcterms:W3CDTF">2017-03-28T21:20:09Z</dcterms:created>
  <dcterms:modified xsi:type="dcterms:W3CDTF">2024-06-05T20:28:19Z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010048{"F":5,"I":"40F9-FDB2-7018-9389","M":"c61da2bdd2c5f59027f92e3084fad29a"}H4sIAAAAAAAEAKtW8snMyy5WsoquVvJUslJysTAx0TV2NnTTNXe0cNE1MDd1UdJRCgDKhCQm5aQqmCkEJZYruCSWJOpV5BRXKNXqQPQZOVoa6xpaOrvpWhq5meqaWTgbQ/U5ZyQWlRjH+yYmF+WD9OQq1cbWAgAosMMJdwAAAA==</vt:lpwstr>
  </property>
</Properties>
</file>