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I:\Comparative State and Local\Comparative_State_Local\Comparative State and Local Taxes 2020\"/>
    </mc:Choice>
  </mc:AlternateContent>
  <xr:revisionPtr revIDLastSave="0" documentId="13_ncr:1_{A0996EEE-CBFF-4CE6-AED4-9C2780942C47}" xr6:coauthVersionLast="47" xr6:coauthVersionMax="47" xr10:uidLastSave="{00000000-0000-0000-0000-000000000000}"/>
  <bookViews>
    <workbookView xWindow="22932" yWindow="-108" windowWidth="23256" windowHeight="12576" tabRatio="869" xr2:uid="{00000000-000D-0000-FFFF-FFFF00000000}"/>
  </bookViews>
  <sheets>
    <sheet name="TOC" sheetId="18" r:id="rId1"/>
    <sheet name="Table 1" sheetId="24" r:id="rId2"/>
    <sheet name="Chart 1" sheetId="26" r:id="rId3"/>
    <sheet name="Table 2" sheetId="25" r:id="rId4"/>
    <sheet name="Table 3 " sheetId="27" r:id="rId5"/>
    <sheet name="Table 4 " sheetId="28" r:id="rId6"/>
    <sheet name="Table 5 " sheetId="29" r:id="rId7"/>
    <sheet name="Table 6 " sheetId="30" r:id="rId8"/>
    <sheet name="Chart 2" sheetId="31" r:id="rId9"/>
    <sheet name="Table 7" sheetId="32" r:id="rId10"/>
    <sheet name="Table 8" sheetId="33" r:id="rId11"/>
    <sheet name="Table 9" sheetId="34" r:id="rId12"/>
    <sheet name="Table 10" sheetId="35" r:id="rId13"/>
    <sheet name="Table 11" sheetId="36" r:id="rId14"/>
    <sheet name="Chart 3" sheetId="44" r:id="rId15"/>
    <sheet name="Table 12" sheetId="37" r:id="rId16"/>
    <sheet name="Table 13 " sheetId="38" r:id="rId17"/>
    <sheet name="Table 14" sheetId="39" r:id="rId18"/>
    <sheet name="Table 15" sheetId="40" r:id="rId19"/>
    <sheet name="Table 16" sheetId="41" r:id="rId20"/>
    <sheet name="Table 17" sheetId="42" r:id="rId21"/>
    <sheet name="Chart 4" sheetId="43" r:id="rId22"/>
  </sheets>
  <externalReferences>
    <externalReference r:id="rId23"/>
    <externalReference r:id="rId24"/>
  </externalReferences>
  <definedNames>
    <definedName name="_xlnm._FilterDatabase" localSheetId="1" hidden="1">'Table 1'!$A$7:$L$7</definedName>
    <definedName name="_xlnm._FilterDatabase" localSheetId="12" hidden="1">'Table 10'!$A$7:$L$7</definedName>
    <definedName name="_xlnm._FilterDatabase" localSheetId="13" hidden="1">'Table 11'!$A$7:$L$7</definedName>
    <definedName name="_xlnm._FilterDatabase" localSheetId="16" hidden="1">'Table 13 '!$A$6:$D$6</definedName>
    <definedName name="_xlnm._FilterDatabase" localSheetId="17" hidden="1">'Table 14'!$A$5:$B$10</definedName>
    <definedName name="_xlnm._FilterDatabase" localSheetId="19" hidden="1">'Table 16'!$D$6:$E$6</definedName>
    <definedName name="_xlnm._FilterDatabase" localSheetId="20" hidden="1">'Table 17'!$A$8:$L$8</definedName>
    <definedName name="_xlnm._FilterDatabase" localSheetId="3" hidden="1">'Table 2'!$A$9:$G$9</definedName>
    <definedName name="_xlnm._FilterDatabase" localSheetId="5" hidden="1">'Table 4 '!$A$7:$L$7</definedName>
    <definedName name="_xlnm._FilterDatabase" localSheetId="6" hidden="1">'Table 5 '!$A$7:$L$7</definedName>
    <definedName name="_xlnm._FilterDatabase" localSheetId="9" hidden="1">'Table 7'!$A$8:$L$8</definedName>
    <definedName name="_xlnm._FilterDatabase" localSheetId="10" hidden="1">'Table 8'!$A$10:$F$10</definedName>
    <definedName name="_NST01" localSheetId="12">#REF!</definedName>
    <definedName name="_NST01" localSheetId="13">#REF!</definedName>
    <definedName name="_NST01" localSheetId="6">#REF!</definedName>
    <definedName name="_NST01" localSheetId="9">#REF!</definedName>
    <definedName name="_NST01" localSheetId="10">#REF!</definedName>
    <definedName name="_NST01" localSheetId="11">#REF!</definedName>
    <definedName name="_NST01">#REF!</definedName>
    <definedName name="HTML_CodePage" hidden="1">1252</definedName>
    <definedName name="HTML_Control" localSheetId="18" hidden="1">{"'SALES RT &amp; EXMPT 1-1-99'!$A$2:$E$71"}</definedName>
    <definedName name="HTML_Control" localSheetId="19" hidden="1">{"' 7/1/96 Corp Income Tax Rate'!$A$3:$J$53"}</definedName>
    <definedName name="HTML_Control" hidden="1">{"'SALES RT &amp; EXMPT 1-1-99'!$A$2:$E$71"}</definedName>
    <definedName name="HTML_Description" hidden="1">""</definedName>
    <definedName name="HTML_Email" hidden="1">""</definedName>
    <definedName name="HTML_Header" localSheetId="19" hidden="1">"7/1/96 Corp Income Tax Rate"</definedName>
    <definedName name="HTML_Header" hidden="1">"SALES RT &amp; EXMPT 7/1/96"</definedName>
    <definedName name="HTML_LastUpdate" hidden="1">"2/18/00"</definedName>
    <definedName name="HTML_LineAfter" hidden="1">FALSE</definedName>
    <definedName name="HTML_LineBefore" hidden="1">FALSE</definedName>
    <definedName name="HTML_Name" hidden="1">"Ronald Alt"</definedName>
    <definedName name="HTML_OBDlg2" hidden="1">TRUE</definedName>
    <definedName name="HTML_OBDlg4" hidden="1">TRUE</definedName>
    <definedName name="HTML_OS" hidden="1">1</definedName>
    <definedName name="HTML_PathFileMac" localSheetId="19" hidden="1">"Macintosh HD:TAX RATES:**1/00:corp_inc.html"</definedName>
    <definedName name="HTML_PathFileMac" hidden="1">"Macintosh HD:TAX RATES:**1/00:sales.html"</definedName>
    <definedName name="HTML_Title" localSheetId="19" hidden="1">"corp inc 1/1/00"</definedName>
    <definedName name="HTML_Title" hidden="1">"sales &amp; exmpt 7/1/98"</definedName>
    <definedName name="_xlnm.Print_Area" localSheetId="13">'Table 11'!$A$1:$L$62</definedName>
    <definedName name="_xlnm.Print_Area" localSheetId="15">'Table 12'!$A$1:$H$52</definedName>
    <definedName name="_xlnm.Print_Area" localSheetId="16">'Table 13 '!$A$1:$D$141</definedName>
    <definedName name="_xlnm.Print_Area" localSheetId="17">'Table 14'!$A$1:$B$83</definedName>
    <definedName name="_xlnm.Print_Area" localSheetId="18">'Table 15'!$A$1:$H$121</definedName>
    <definedName name="_xlnm.Print_Area" localSheetId="19">'Table 16'!$A$1:$G$89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8" i="18" l="1"/>
  <c r="B27" i="18"/>
  <c r="B26" i="18"/>
  <c r="B25" i="18"/>
  <c r="B24" i="18"/>
  <c r="B23" i="18"/>
  <c r="B22" i="18"/>
  <c r="B18" i="18"/>
  <c r="B17" i="18"/>
  <c r="B15" i="18"/>
  <c r="B14" i="18"/>
  <c r="B11" i="18"/>
  <c r="B9" i="18"/>
  <c r="B8" i="18"/>
  <c r="B6" i="18"/>
  <c r="B5" i="18"/>
  <c r="B4" i="18"/>
  <c r="A3" i="43" l="1"/>
  <c r="I7" i="42"/>
  <c r="J7" i="42"/>
  <c r="K7" i="42"/>
  <c r="L7" i="42"/>
  <c r="H7" i="42"/>
  <c r="C7" i="42"/>
  <c r="D7" i="42"/>
  <c r="E7" i="42"/>
  <c r="F7" i="42"/>
  <c r="B7" i="42"/>
  <c r="A4" i="42"/>
  <c r="A4" i="41"/>
  <c r="A3" i="40"/>
  <c r="D10" i="40"/>
  <c r="D11" i="40"/>
  <c r="D12" i="40"/>
  <c r="D13" i="40"/>
  <c r="D14" i="40"/>
  <c r="D15" i="40"/>
  <c r="D16" i="40"/>
  <c r="D17" i="40"/>
  <c r="D18" i="40"/>
  <c r="D19" i="40"/>
  <c r="D20" i="40"/>
  <c r="D21" i="40"/>
  <c r="D22" i="40"/>
  <c r="D23" i="40"/>
  <c r="D24" i="40"/>
  <c r="D25" i="40"/>
  <c r="D26" i="40"/>
  <c r="D27" i="40"/>
  <c r="D28" i="40"/>
  <c r="D29" i="40"/>
  <c r="D30" i="40"/>
  <c r="D31" i="40"/>
  <c r="D32" i="40"/>
  <c r="D33" i="40"/>
  <c r="D34" i="40"/>
  <c r="D35" i="40"/>
  <c r="D36" i="40"/>
  <c r="D37" i="40"/>
  <c r="D38" i="40"/>
  <c r="D39" i="40"/>
  <c r="D40" i="40"/>
  <c r="D41" i="40"/>
  <c r="D42" i="40"/>
  <c r="D43" i="40"/>
  <c r="D44" i="40"/>
  <c r="D45" i="40"/>
  <c r="D46" i="40"/>
  <c r="D47" i="40"/>
  <c r="D48" i="40"/>
  <c r="D49" i="40"/>
  <c r="D50" i="40"/>
  <c r="D51" i="40"/>
  <c r="D52" i="40"/>
  <c r="D53" i="40"/>
  <c r="D55" i="40"/>
  <c r="D56" i="40"/>
  <c r="D57" i="40"/>
  <c r="D58" i="40"/>
  <c r="D59" i="40"/>
  <c r="D9" i="40"/>
  <c r="A2" i="39"/>
  <c r="A3" i="38"/>
  <c r="C59" i="37"/>
  <c r="C58" i="37"/>
  <c r="C57" i="37"/>
  <c r="C56" i="37"/>
  <c r="H17" i="37"/>
  <c r="D59" i="37"/>
  <c r="E59" i="37"/>
  <c r="A5" i="37"/>
  <c r="F59" i="37"/>
  <c r="F58" i="37"/>
  <c r="F57" i="37"/>
  <c r="E58" i="37"/>
  <c r="E57" i="37"/>
  <c r="E56" i="37"/>
  <c r="D58" i="37"/>
  <c r="D57" i="37"/>
  <c r="D56" i="37"/>
  <c r="G58" i="37"/>
  <c r="G57" i="37"/>
  <c r="G56" i="37"/>
  <c r="A5" i="44"/>
  <c r="K5" i="35" l="1"/>
  <c r="H5" i="35"/>
  <c r="E5" i="35"/>
  <c r="B5" i="35"/>
  <c r="A3" i="35"/>
  <c r="A4" i="33"/>
  <c r="K6" i="32" l="1"/>
  <c r="H6" i="32"/>
  <c r="E6" i="32"/>
  <c r="B6" i="32"/>
  <c r="A4" i="32"/>
  <c r="A3" i="31"/>
  <c r="A3" i="29"/>
  <c r="H6" i="24"/>
  <c r="C6" i="24"/>
  <c r="D6" i="24" s="1"/>
  <c r="E6" i="24" l="1"/>
  <c r="B5" i="29"/>
  <c r="E5" i="29" s="1"/>
  <c r="H5" i="29" s="1"/>
  <c r="K5" i="29" s="1"/>
  <c r="J6" i="24"/>
  <c r="I6" i="24"/>
  <c r="B59" i="24"/>
  <c r="C59" i="24"/>
  <c r="D59" i="24"/>
  <c r="E59" i="24"/>
  <c r="F59" i="24"/>
  <c r="E5" i="28"/>
  <c r="B5" i="28"/>
  <c r="F6" i="24" l="1"/>
  <c r="A4" i="25" s="1"/>
  <c r="K6" i="24"/>
  <c r="H5" i="28"/>
  <c r="D60" i="37"/>
  <c r="E60" i="37"/>
  <c r="H16" i="37" s="1"/>
  <c r="F60" i="37"/>
  <c r="H15" i="37" s="1"/>
  <c r="A3" i="24" l="1"/>
  <c r="L6" i="24"/>
  <c r="A3" i="28"/>
  <c r="A3" i="36"/>
  <c r="K5" i="28"/>
  <c r="A3" i="26"/>
  <c r="E12" i="33"/>
  <c r="E13" i="33"/>
  <c r="E14" i="33"/>
  <c r="E15" i="33"/>
  <c r="E16" i="33"/>
  <c r="E18" i="33"/>
  <c r="E21" i="33"/>
  <c r="E20" i="33"/>
  <c r="E19" i="33"/>
  <c r="E17" i="33"/>
  <c r="E23" i="33"/>
  <c r="E22" i="33"/>
  <c r="D12" i="33"/>
  <c r="D13" i="33"/>
  <c r="D14" i="33"/>
  <c r="D15" i="33"/>
  <c r="D16" i="33"/>
  <c r="D18" i="33"/>
  <c r="D21" i="33"/>
  <c r="D20" i="33"/>
  <c r="D19" i="33"/>
  <c r="D17" i="33"/>
  <c r="D23" i="33"/>
  <c r="D22" i="33"/>
  <c r="E11" i="33"/>
  <c r="D11" i="33"/>
  <c r="G60" i="37" l="1"/>
  <c r="H13" i="37" s="1"/>
  <c r="F62" i="37"/>
  <c r="G62" i="37" l="1"/>
  <c r="D62" i="37"/>
  <c r="E62" i="37"/>
  <c r="K59" i="35" l="1"/>
  <c r="H59" i="35"/>
  <c r="E59" i="35"/>
  <c r="B59" i="35"/>
  <c r="K60" i="32"/>
  <c r="H60" i="32"/>
  <c r="E60" i="32"/>
  <c r="B60" i="32"/>
  <c r="K59" i="29" l="1"/>
  <c r="H59" i="29"/>
  <c r="E59" i="29"/>
  <c r="B59" i="29"/>
  <c r="E59" i="28" l="1"/>
  <c r="B59" i="28"/>
  <c r="E12" i="25" l="1"/>
  <c r="E13" i="25"/>
  <c r="E11" i="25"/>
  <c r="E16" i="25"/>
  <c r="E21" i="25"/>
  <c r="E14" i="25"/>
  <c r="E15" i="25"/>
  <c r="E18" i="25"/>
  <c r="E20" i="25"/>
  <c r="E19" i="25"/>
  <c r="E17" i="25"/>
  <c r="E22" i="25"/>
  <c r="C22" i="25"/>
  <c r="C17" i="25"/>
  <c r="C19" i="25"/>
  <c r="C20" i="25"/>
  <c r="C18" i="25"/>
  <c r="C15" i="25"/>
  <c r="C14" i="25"/>
  <c r="C21" i="25"/>
  <c r="C16" i="25"/>
  <c r="C11" i="25"/>
  <c r="C13" i="25"/>
  <c r="C12" i="25"/>
  <c r="E10" i="25"/>
  <c r="C10" i="25"/>
  <c r="H59" i="28" l="1"/>
  <c r="K59" i="28"/>
  <c r="C60" i="37" l="1"/>
  <c r="H19" i="37" s="1"/>
  <c r="C62" i="37" l="1"/>
</calcChain>
</file>

<file path=xl/sharedStrings.xml><?xml version="1.0" encoding="utf-8"?>
<sst xmlns="http://schemas.openxmlformats.org/spreadsheetml/2006/main" count="1218" uniqueCount="532">
  <si>
    <t>Table 1.  State and Local Taxes Per $1,000 Personal Income</t>
  </si>
  <si>
    <t>Amount</t>
  </si>
  <si>
    <t>Rank</t>
  </si>
  <si>
    <t>State</t>
  </si>
  <si>
    <t>North Dakota</t>
  </si>
  <si>
    <t>New York</t>
  </si>
  <si>
    <t>Alaska</t>
  </si>
  <si>
    <t>Hawaii</t>
  </si>
  <si>
    <t>Vermont</t>
  </si>
  <si>
    <t>Maine</t>
  </si>
  <si>
    <t>Minnesota</t>
  </si>
  <si>
    <t>Illinois</t>
  </si>
  <si>
    <t>New Jersey</t>
  </si>
  <si>
    <t>New Mexico</t>
  </si>
  <si>
    <t>West Virginia</t>
  </si>
  <si>
    <t>California</t>
  </si>
  <si>
    <t>Wyoming</t>
  </si>
  <si>
    <t>Connecticut</t>
  </si>
  <si>
    <t>Rhode Island</t>
  </si>
  <si>
    <t>Wisconsin</t>
  </si>
  <si>
    <t>Nebraska</t>
  </si>
  <si>
    <t>Maryland</t>
  </si>
  <si>
    <t>Massachusetts</t>
  </si>
  <si>
    <t>Mississippi</t>
  </si>
  <si>
    <t>Oregon</t>
  </si>
  <si>
    <t>Arkansas</t>
  </si>
  <si>
    <t>Ohio</t>
  </si>
  <si>
    <t>Iowa</t>
  </si>
  <si>
    <t>Pennsylvania</t>
  </si>
  <si>
    <t>Delaware</t>
  </si>
  <si>
    <t>Kentucky</t>
  </si>
  <si>
    <t>Nevada</t>
  </si>
  <si>
    <t>Utah</t>
  </si>
  <si>
    <t>Montana</t>
  </si>
  <si>
    <t>Louisiana</t>
  </si>
  <si>
    <t>North Carolina</t>
  </si>
  <si>
    <t>WASHINGTON</t>
  </si>
  <si>
    <t>Michigan</t>
  </si>
  <si>
    <t>Indiana</t>
  </si>
  <si>
    <t>Kansas</t>
  </si>
  <si>
    <t>Texas</t>
  </si>
  <si>
    <t>Colorado</t>
  </si>
  <si>
    <t>Arizona</t>
  </si>
  <si>
    <t>South Carolina</t>
  </si>
  <si>
    <t>Georgia</t>
  </si>
  <si>
    <t>Idaho</t>
  </si>
  <si>
    <t>Missouri</t>
  </si>
  <si>
    <t>Virginia</t>
  </si>
  <si>
    <t>Alabama</t>
  </si>
  <si>
    <t>New Hampshire</t>
  </si>
  <si>
    <t>Oklahoma</t>
  </si>
  <si>
    <t>South Dakota</t>
  </si>
  <si>
    <t>Florida</t>
  </si>
  <si>
    <t>Tennessee</t>
  </si>
  <si>
    <t>U.S. Average</t>
  </si>
  <si>
    <t>Table 2</t>
  </si>
  <si>
    <t xml:space="preserve">State &amp; Local Taxes Per $1,000 Personal Income </t>
  </si>
  <si>
    <t>National Rank</t>
  </si>
  <si>
    <t>Western Rank</t>
  </si>
  <si>
    <t>Table 3.  Washington Taxes Per $1,000 Personal Income</t>
  </si>
  <si>
    <t>State, Local and Total Taxes for Past Ten Years</t>
  </si>
  <si>
    <t>Fiscal</t>
  </si>
  <si>
    <t>State Taxes</t>
  </si>
  <si>
    <t xml:space="preserve">  Local Taxes</t>
  </si>
  <si>
    <t>Combined Total</t>
  </si>
  <si>
    <t>Year</t>
  </si>
  <si>
    <t>Table 4. Property Taxes Per $1,000 Personal Income</t>
  </si>
  <si>
    <t xml:space="preserve">Amount </t>
  </si>
  <si>
    <t>Table 5.  Per Capita Personal Income</t>
  </si>
  <si>
    <t xml:space="preserve">    State</t>
  </si>
  <si>
    <t>Table 6. State/Local Taxes Per $1,000 Personal Income Since 1960</t>
  </si>
  <si>
    <t>State/Local Taxes</t>
  </si>
  <si>
    <t>Wash.</t>
  </si>
  <si>
    <t>U.S. Ave.</t>
  </si>
  <si>
    <t>Ranking</t>
  </si>
  <si>
    <t>n.a.</t>
  </si>
  <si>
    <t>Note:  The U.S. Census Bureau did not compile local tax collections in 2001 and 2003.</t>
  </si>
  <si>
    <t>Table 7.  State and Local Taxes Per Capita</t>
  </si>
  <si>
    <t>Table 8.  State and Local Taxes Per Capita</t>
  </si>
  <si>
    <t>National</t>
  </si>
  <si>
    <t>Western</t>
  </si>
  <si>
    <t>Table 9.  Washington Taxes Per Capita</t>
  </si>
  <si>
    <t>State, Local and Total State/Local Taxes for Past Ten Years</t>
  </si>
  <si>
    <t>Table 10. Per Capita Property Taxes</t>
  </si>
  <si>
    <t>Table 11.  Per Capita State and Local Sales Taxes</t>
  </si>
  <si>
    <t>General</t>
  </si>
  <si>
    <t>Selective</t>
  </si>
  <si>
    <t>Total Sales and</t>
  </si>
  <si>
    <t xml:space="preserve">Sales Taxes [1] </t>
  </si>
  <si>
    <t>Sales Taxes [2]</t>
  </si>
  <si>
    <t>Gross Receipts Taxes</t>
  </si>
  <si>
    <t xml:space="preserve">[1]  Includes retail sales taxes that apply to most goods and gross receipts taxes measured by sales (e.g., Washington's </t>
  </si>
  <si>
    <t>[2]  Specific taxes upon particular items, such as gasoline, alcoholic beverages, tobacco products and public utilities.</t>
  </si>
  <si>
    <t>Table 12.  Percentage of Reliance on</t>
  </si>
  <si>
    <t>Major State and Local Taxes</t>
  </si>
  <si>
    <t>Sales [1]</t>
  </si>
  <si>
    <t>Sales [2]</t>
  </si>
  <si>
    <t>Property</t>
  </si>
  <si>
    <t>Income</t>
  </si>
  <si>
    <t>---</t>
  </si>
  <si>
    <t>General Sales Taxes</t>
  </si>
  <si>
    <t>Selective Sales Taxes</t>
  </si>
  <si>
    <t>Other</t>
  </si>
  <si>
    <t>Retail Sales (State Rate %)</t>
  </si>
  <si>
    <t>Capital Gain                          (State Rate %)</t>
  </si>
  <si>
    <t>0 to 9.4</t>
  </si>
  <si>
    <t xml:space="preserve">Hawaii </t>
  </si>
  <si>
    <t xml:space="preserve">South Dakota </t>
  </si>
  <si>
    <t>none</t>
  </si>
  <si>
    <t>D.C.</t>
  </si>
  <si>
    <t>STATE</t>
  </si>
  <si>
    <t>Tax Rate (%)</t>
  </si>
  <si>
    <t>Avg. Local Tax Rate (a)</t>
  </si>
  <si>
    <t>Combined Tax Rate</t>
  </si>
  <si>
    <t>Maximum Local Rate</t>
  </si>
  <si>
    <t>EXEMPTIONS</t>
  </si>
  <si>
    <t>Food (1)</t>
  </si>
  <si>
    <t xml:space="preserve"> Prescription Drugs</t>
  </si>
  <si>
    <t>Nonprescription Drugs</t>
  </si>
  <si>
    <t>ALABAMA</t>
  </si>
  <si>
    <t>*</t>
  </si>
  <si>
    <t>ALASKA</t>
  </si>
  <si>
    <t>ARIZONA</t>
  </si>
  <si>
    <t>ARKANSAS</t>
  </si>
  <si>
    <t>COLORADO</t>
  </si>
  <si>
    <t>CONNECTICUT</t>
  </si>
  <si>
    <t>DELAWARE</t>
  </si>
  <si>
    <t>FLORIDA</t>
  </si>
  <si>
    <t>GEORGIA</t>
  </si>
  <si>
    <t>* (4)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</si>
  <si>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</si>
  <si>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</si>
  <si>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</si>
  <si>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</si>
  <si>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</si>
  <si>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</si>
  <si>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</si>
  <si>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</si>
  <si>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</si>
  <si>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</si>
  <si>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</si>
  <si>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</si>
  <si>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</si>
  <si>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</si>
  <si>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</si>
  <si>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</si>
  <si>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</si>
  <si>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</si>
  <si>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</si>
  <si>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</si>
  <si>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</si>
  <si>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</si>
  <si>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</si>
  <si>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</si>
  <si>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</si>
  <si>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</si>
  <si>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</si>
  <si>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</si>
  <si>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 xml:space="preserve">SOUTH CAROLINA </t>
  </si>
  <si>
    <t>SOUTH DAKOTA</t>
  </si>
  <si>
    <t>TENNESSEE</t>
  </si>
  <si>
    <t>TEXAS</t>
  </si>
  <si>
    <t>UTAH</t>
  </si>
  <si>
    <t>VERMONT</t>
  </si>
  <si>
    <t>VIRGINIA</t>
  </si>
  <si>
    <t>WEST VIRGINIA</t>
  </si>
  <si>
    <t>WISCONSIN</t>
  </si>
  <si>
    <t>WYOMING</t>
  </si>
  <si>
    <t xml:space="preserve">* </t>
  </si>
  <si>
    <t>DIST. OF COLUMBIA</t>
  </si>
  <si>
    <t>Table 16.  Comparison of State Cigarette and Gasoline Taxes</t>
  </si>
  <si>
    <t>Cigarette Tax</t>
  </si>
  <si>
    <t>Gasoline Tax</t>
  </si>
  <si>
    <t xml:space="preserve">  State</t>
  </si>
  <si>
    <t>$ Per Pack</t>
  </si>
  <si>
    <t>¢ Per Gallon</t>
  </si>
  <si>
    <t>New York (a)</t>
  </si>
  <si>
    <t xml:space="preserve">Rhode Island        </t>
  </si>
  <si>
    <t xml:space="preserve">Massachusetts       </t>
  </si>
  <si>
    <t xml:space="preserve">Vermont             </t>
  </si>
  <si>
    <t xml:space="preserve">Washington       </t>
  </si>
  <si>
    <t xml:space="preserve">Wisconsin           </t>
  </si>
  <si>
    <t xml:space="preserve">Alaska </t>
  </si>
  <si>
    <t xml:space="preserve">Arizona             </t>
  </si>
  <si>
    <t xml:space="preserve">Maine         </t>
  </si>
  <si>
    <t xml:space="preserve">Maryland            </t>
  </si>
  <si>
    <t xml:space="preserve">Ohio </t>
  </si>
  <si>
    <t xml:space="preserve">Michigan            </t>
  </si>
  <si>
    <t xml:space="preserve">Illinois (a)        </t>
  </si>
  <si>
    <t xml:space="preserve">Nevada              </t>
  </si>
  <si>
    <t xml:space="preserve">Montana             </t>
  </si>
  <si>
    <t xml:space="preserve">Utah                </t>
  </si>
  <si>
    <t xml:space="preserve">New Mexico          </t>
  </si>
  <si>
    <t>Dist. of Columbia</t>
  </si>
  <si>
    <t xml:space="preserve">Ohio                </t>
  </si>
  <si>
    <t xml:space="preserve">South Dakota        </t>
  </si>
  <si>
    <t xml:space="preserve">Texas               </t>
  </si>
  <si>
    <t xml:space="preserve">Iowa                </t>
  </si>
  <si>
    <t xml:space="preserve">Colorado </t>
  </si>
  <si>
    <t xml:space="preserve">Oregon </t>
  </si>
  <si>
    <t xml:space="preserve">Arkansas </t>
  </si>
  <si>
    <t xml:space="preserve">Oklahoma            </t>
  </si>
  <si>
    <t xml:space="preserve">Indiana             </t>
  </si>
  <si>
    <t xml:space="preserve">Mississippi          </t>
  </si>
  <si>
    <t xml:space="preserve">Alabama (a)         </t>
  </si>
  <si>
    <t xml:space="preserve">Nebraska  </t>
  </si>
  <si>
    <t xml:space="preserve">Kentucky  </t>
  </si>
  <si>
    <t xml:space="preserve">Wyoming             </t>
  </si>
  <si>
    <t xml:space="preserve">Idaho               </t>
  </si>
  <si>
    <t xml:space="preserve">South Carolina      </t>
  </si>
  <si>
    <t xml:space="preserve">West Virginia       </t>
  </si>
  <si>
    <t xml:space="preserve">North Dakota        </t>
  </si>
  <si>
    <t xml:space="preserve">Georgia             </t>
  </si>
  <si>
    <t>Virginia (a)</t>
  </si>
  <si>
    <t>U. S. Median</t>
  </si>
  <si>
    <t>Taxes Per $1,000 Personal Income</t>
  </si>
  <si>
    <t>Table 1</t>
  </si>
  <si>
    <t>Table 3</t>
  </si>
  <si>
    <t>Table 4</t>
  </si>
  <si>
    <t>Table 5</t>
  </si>
  <si>
    <t>Table 6</t>
  </si>
  <si>
    <t>State and Local Taxes Per $1,000 Personal Income Since 1960:  Washington and U.S. Average</t>
  </si>
  <si>
    <t>Taxes Per Capita (population)</t>
  </si>
  <si>
    <t>Table 7</t>
  </si>
  <si>
    <t>Table 8</t>
  </si>
  <si>
    <t>Table 9</t>
  </si>
  <si>
    <t>Table 10</t>
  </si>
  <si>
    <t>Table 11</t>
  </si>
  <si>
    <t>Other Tax Comparisons</t>
  </si>
  <si>
    <t>Table 12</t>
  </si>
  <si>
    <t>Table 13</t>
  </si>
  <si>
    <t>Table 14</t>
  </si>
  <si>
    <t>Table 15</t>
  </si>
  <si>
    <t>Table 16</t>
  </si>
  <si>
    <t>Table 17</t>
  </si>
  <si>
    <t>Chart 1</t>
  </si>
  <si>
    <t>Chart 2</t>
  </si>
  <si>
    <t>Chart 3</t>
  </si>
  <si>
    <t>Chart 4</t>
  </si>
  <si>
    <t xml:space="preserve">Connecticut     </t>
  </si>
  <si>
    <t xml:space="preserve">Washington </t>
  </si>
  <si>
    <t>Federal</t>
  </si>
  <si>
    <t>Washington</t>
  </si>
  <si>
    <t>Chart 1. State and Local Taxes Per $1,000 Personal Income</t>
  </si>
  <si>
    <t>Chart 2. State and Local Taxes Per $1,000 of Personal Income</t>
  </si>
  <si>
    <t>4.8 to 5.9</t>
  </si>
  <si>
    <t>3 to 6.5%</t>
  </si>
  <si>
    <t>2 to 5.75%</t>
  </si>
  <si>
    <t xml:space="preserve">Virginia </t>
  </si>
  <si>
    <t xml:space="preserve">Utah </t>
  </si>
  <si>
    <t>3.75 to 5.99%</t>
  </si>
  <si>
    <t>1.1 to 2.9%</t>
  </si>
  <si>
    <t xml:space="preserve">New Mexico </t>
  </si>
  <si>
    <t>2.46 to 6.84%</t>
  </si>
  <si>
    <t>5.8 to 7.15%</t>
  </si>
  <si>
    <t>3.1 to 5.7%</t>
  </si>
  <si>
    <t>1.4 to 11.00%</t>
  </si>
  <si>
    <t>3 to 6.99%</t>
  </si>
  <si>
    <t>2 to 5%</t>
  </si>
  <si>
    <t xml:space="preserve">State Rate </t>
  </si>
  <si>
    <t xml:space="preserve"> Personal Income Tax Rates</t>
  </si>
  <si>
    <t>--</t>
  </si>
  <si>
    <t>Tennessee (a) (c)</t>
  </si>
  <si>
    <t xml:space="preserve">Florida (b)        </t>
  </si>
  <si>
    <t xml:space="preserve">California           </t>
  </si>
  <si>
    <t>Chart 4. State and Local Taxes as a Percent of Gross Domestic Product</t>
  </si>
  <si>
    <t>Real Income Per Capita</t>
  </si>
  <si>
    <t>Chart 3. State and Local Taxes Per Capita</t>
  </si>
  <si>
    <t>Return to info tab</t>
  </si>
  <si>
    <t>2.59 to 4.5%</t>
  </si>
  <si>
    <t>0.0 to 6.6%</t>
  </si>
  <si>
    <t>1 to 5.75%</t>
  </si>
  <si>
    <t>0.33 to 8.53%</t>
  </si>
  <si>
    <t>5% on Dividends and Interest Income Only</t>
  </si>
  <si>
    <t>1.4 to 10.75%</t>
  </si>
  <si>
    <t>4.75 to 9.9%</t>
  </si>
  <si>
    <t>0.0 to 7%</t>
  </si>
  <si>
    <t>3.35 to 8.75%</t>
  </si>
  <si>
    <t>1 to 12.3% (13.3% over $1 million)</t>
  </si>
  <si>
    <t>NEVADA</t>
  </si>
  <si>
    <t>0.125 (4)</t>
  </si>
  <si>
    <t>4.000 (4)</t>
  </si>
  <si>
    <t>3.000 (5)</t>
  </si>
  <si>
    <t>2.500 (2)</t>
  </si>
  <si>
    <t>https://www.taxadmin.org/current-tax-rates</t>
  </si>
  <si>
    <t>Sales tax Notes:</t>
  </si>
  <si>
    <t>Source: Compiled by FTA from various sources.</t>
  </si>
  <si>
    <t>(3) Tax rate may be adjusted annually according to a formula based on balances in the unappropriated</t>
  </si>
  <si>
    <t>(2) Includes statewide 1.0% tax levied by local governments in Virginia.</t>
  </si>
  <si>
    <t xml:space="preserve">general fund and the school foundation fund. </t>
  </si>
  <si>
    <t>California (3)</t>
  </si>
  <si>
    <t>Corporate Income Notes:</t>
  </si>
  <si>
    <t>4.9 (b)</t>
  </si>
  <si>
    <t>8.84 (b)</t>
  </si>
  <si>
    <t>7.5 (c)</t>
  </si>
  <si>
    <t>4.95 (b)</t>
  </si>
  <si>
    <t>8.25 (b)</t>
  </si>
  <si>
    <t>Arizona (a)</t>
  </si>
  <si>
    <t>Idaho (a)</t>
  </si>
  <si>
    <t>Illinois(a)</t>
  </si>
  <si>
    <t>Iowa (a)</t>
  </si>
  <si>
    <t>Maine (a)</t>
  </si>
  <si>
    <t>Michigan (a)</t>
  </si>
  <si>
    <t>Minnesota (a)</t>
  </si>
  <si>
    <t>Missouri (a)</t>
  </si>
  <si>
    <t>Montana (a)</t>
  </si>
  <si>
    <t>Nebraska (a)</t>
  </si>
  <si>
    <t>North Dakota (a)</t>
  </si>
  <si>
    <t>Ohio (a)</t>
  </si>
  <si>
    <t>Oregon (a)</t>
  </si>
  <si>
    <t>Rhode Island (a)</t>
  </si>
  <si>
    <t>South Carolina (a)</t>
  </si>
  <si>
    <t>Vermont (a)</t>
  </si>
  <si>
    <t>Wisconsin (a)</t>
  </si>
  <si>
    <t>CALIFORNIA (3)</t>
  </si>
  <si>
    <t>(b) Florida's rate includes a surcharge of $1 per pack.</t>
  </si>
  <si>
    <t>Cigarette Tax Notes:</t>
  </si>
  <si>
    <t>Minnesota (d)</t>
  </si>
  <si>
    <t>Florida (2)</t>
  </si>
  <si>
    <t>Hawaii (1)</t>
  </si>
  <si>
    <t>Nevada (1)</t>
  </si>
  <si>
    <t>Oregon  (1)</t>
  </si>
  <si>
    <t>South Dakota (1)</t>
  </si>
  <si>
    <t>Tennessee (1)</t>
  </si>
  <si>
    <t>Gasoline Tax Notes:</t>
  </si>
  <si>
    <t>Income [3]</t>
  </si>
  <si>
    <t>Other [4]</t>
  </si>
  <si>
    <t>6.1 (5)</t>
  </si>
  <si>
    <t>5.3 (2)</t>
  </si>
  <si>
    <t>Capital Gain Notes:</t>
  </si>
  <si>
    <t>Alabama *</t>
  </si>
  <si>
    <t>Arkansas *</t>
  </si>
  <si>
    <t>Delaware *</t>
  </si>
  <si>
    <t>Hawaii *</t>
  </si>
  <si>
    <t>Indiana *</t>
  </si>
  <si>
    <t>Iowa *</t>
  </si>
  <si>
    <t>Kentucky *</t>
  </si>
  <si>
    <t>Maryland *</t>
  </si>
  <si>
    <t>Michigan *</t>
  </si>
  <si>
    <t>Missouri *</t>
  </si>
  <si>
    <t>Montana *</t>
  </si>
  <si>
    <t>New Jersey *</t>
  </si>
  <si>
    <t>New Mexico *</t>
  </si>
  <si>
    <t>New York *</t>
  </si>
  <si>
    <t>North Dakota *</t>
  </si>
  <si>
    <t>Ohio *</t>
  </si>
  <si>
    <t>Oregon *</t>
  </si>
  <si>
    <t>Pennsylvania *</t>
  </si>
  <si>
    <t>South Carolina *</t>
  </si>
  <si>
    <t>Wisconsin *</t>
  </si>
  <si>
    <t>5.35 to 9.85%</t>
  </si>
  <si>
    <t>1.7 to 5.9%</t>
  </si>
  <si>
    <t>3.54 to 7.65%</t>
  </si>
  <si>
    <t>1.225 (4)</t>
  </si>
  <si>
    <t>Table 17.  State and Local Taxes as a Percent of Gross Domestic Product</t>
  </si>
  <si>
    <t>6.5 (f)</t>
  </si>
  <si>
    <t>9.5 (g)</t>
  </si>
  <si>
    <t>7.0 (b)</t>
  </si>
  <si>
    <t>1.0 to 5.9</t>
  </si>
  <si>
    <t>4.4 to 6.4 (e)</t>
  </si>
  <si>
    <t>3.5 to 7.5</t>
  </si>
  <si>
    <t>0 to 5.0</t>
  </si>
  <si>
    <t>5.58 to 7.5</t>
  </si>
  <si>
    <t>6.0 to 8.5 (b)</t>
  </si>
  <si>
    <t>Arkansas (a)</t>
  </si>
  <si>
    <t>California (a)</t>
  </si>
  <si>
    <t>2 to 5.5%</t>
  </si>
  <si>
    <t>1.125 to 6.5%</t>
  </si>
  <si>
    <t>1.85 to 4.25%</t>
  </si>
  <si>
    <t>0.0 to 5%</t>
  </si>
  <si>
    <t>1.5 to 5.3%</t>
  </si>
  <si>
    <t>1 to 6.75%</t>
  </si>
  <si>
    <t>4 to 10.9%</t>
  </si>
  <si>
    <t>0.0 to 3.99%</t>
  </si>
  <si>
    <t>0.25 to 4.75%</t>
  </si>
  <si>
    <t>4 to 9.75%</t>
  </si>
  <si>
    <t xml:space="preserve">Alabama (1) </t>
  </si>
  <si>
    <t>Georgia (5)</t>
  </si>
  <si>
    <t>Indiana (5)</t>
  </si>
  <si>
    <t>Maryland (5)</t>
  </si>
  <si>
    <t>Michigan (5)</t>
  </si>
  <si>
    <t>Missouri (9)</t>
  </si>
  <si>
    <t>Rhode Island (5)</t>
  </si>
  <si>
    <t>South Carolina (9)</t>
  </si>
  <si>
    <t>Vermont (5)</t>
  </si>
  <si>
    <t>California (7)</t>
  </si>
  <si>
    <t>Illinois (1, 3, 5)</t>
  </si>
  <si>
    <t>Kentucky (3, 4)</t>
  </si>
  <si>
    <t>Nebraska (5)</t>
  </si>
  <si>
    <t>North Carolina (5)</t>
  </si>
  <si>
    <t>Pennsylvania (5)</t>
  </si>
  <si>
    <t>Utah (4)</t>
  </si>
  <si>
    <t>Virginia (1, 6)</t>
  </si>
  <si>
    <t>Published February 2023</t>
  </si>
  <si>
    <t>Source:  Bureau of Economic Analysis and Census Bureau.</t>
  </si>
  <si>
    <t>Washington State, Local and Total Taxes for Past 10 Years</t>
  </si>
  <si>
    <t>Source:  Bureau of Economic Analysis, Census Bureau, and Federal Reserve Economic Data.</t>
  </si>
  <si>
    <t>Washington Real Income / State and Local Taxes Per Capita Since 1977</t>
  </si>
  <si>
    <t>Table of Contents</t>
  </si>
  <si>
    <t xml:space="preserve">      B&amp;O tax), per U.S. Census Bureau classifications, which do not separate general sales taxes from gross receipts taxes.</t>
  </si>
  <si>
    <t>[1] Includes retail sales/use taxes and gross receipts taxes (e.g., Washington’s B&amp;O tax)</t>
  </si>
  <si>
    <t>[2] Includes taxes on specific items, e.g., gasoline, liquor, cigarettes and public utilities</t>
  </si>
  <si>
    <t>[3] Includes individual and corporate income taxes</t>
  </si>
  <si>
    <t xml:space="preserve">[4] Includes motor vehicle licenses and all other taxes  </t>
  </si>
  <si>
    <t>Corporation Income      (State Rate %) (a)</t>
  </si>
  <si>
    <t>8.7 (d)</t>
  </si>
  <si>
    <t>5.5 to 9.8 (h)</t>
  </si>
  <si>
    <t>4.0 (i)</t>
  </si>
  <si>
    <t>3.5 to 8.93 (j)</t>
  </si>
  <si>
    <t>8.0 (k)</t>
  </si>
  <si>
    <t>9.8 (l)</t>
  </si>
  <si>
    <t>6.75 (m)</t>
  </si>
  <si>
    <t>7.6 (n)</t>
  </si>
  <si>
    <t>9.0 (o)</t>
  </si>
  <si>
    <t>6.5 (p)</t>
  </si>
  <si>
    <t>1.41 to 4.31 (b)(q)</t>
  </si>
  <si>
    <t>(r)</t>
  </si>
  <si>
    <t>6.6 to 7.6 (s)</t>
  </si>
  <si>
    <t>5.0 (t)</t>
  </si>
  <si>
    <t>none (b)</t>
  </si>
  <si>
    <t>(u)</t>
  </si>
  <si>
    <t>Source: Adapted from FTA data tables</t>
  </si>
  <si>
    <t>(1) Some states tax food, but allow a rebate or income tax credit to compensate lower-income</t>
  </si>
  <si>
    <t>households.  These are: Hawaii, Idaho, Kansas, Oklahoma, and South Dakota.</t>
  </si>
  <si>
    <t>(2) Includes a statewide 1.0% tax levied by local governments in Virginia</t>
  </si>
  <si>
    <t xml:space="preserve">(4) Food sales are subject to local taxes.  </t>
  </si>
  <si>
    <t>(5) Includes a statewide 1.25% tax levied by local governments in Utah.</t>
  </si>
  <si>
    <t xml:space="preserve">(a) Rates listed are the corporate income tax rate applied to financial institutions or excise taxes </t>
  </si>
  <si>
    <t>based on income.  Some states have other taxes based upon the value of deposits or shares.</t>
  </si>
  <si>
    <t xml:space="preserve">(b) Minimum tax is $800 in California, $250 in the District of Columbia, $50 in Arizona and North </t>
  </si>
  <si>
    <t xml:space="preserve">Dakota (banks), $400 ($100 banks) in Rhode Island, $200 per location in South Dakota (banks), </t>
  </si>
  <si>
    <t xml:space="preserve">$100 in Utah and $300 in Vermont. </t>
  </si>
  <si>
    <t xml:space="preserve">(c) Connecticut’s tax is the greater of the 7.5% tax on net income, a 0.31% tax on capital stock </t>
  </si>
  <si>
    <t xml:space="preserve">and surplus (maximum tax of $1 million), or $250 (the minimum tax). </t>
  </si>
  <si>
    <t xml:space="preserve">(d) The Delaware Bank marginal rate decreases over 4 brackets ranging from $20 to $650 million </t>
  </si>
  <si>
    <t>in taxable income.  Building and loan associations are taxed at a flat 8.7%.</t>
  </si>
  <si>
    <t xml:space="preserve">(e) Hawaii taxes capital gains at 4%.  Financial institutions pay a franchise tax of 7.92% of taxable </t>
  </si>
  <si>
    <t>income (in lieu of the corporate income tax and general excise taxes).</t>
  </si>
  <si>
    <t xml:space="preserve">(f) Idaho’s minimum tax on a corporation is $20.  The $10 Permanent Building Fund Tax must be </t>
  </si>
  <si>
    <t xml:space="preserve">paid by each corporation in a unitary group filing a combined return.  Taxpayers with gross sales </t>
  </si>
  <si>
    <t xml:space="preserve">in Idaho under $100,000, and with no property or payroll in Idaho, may elect to pay 1% on such </t>
  </si>
  <si>
    <t>sales (instead of the tax on net income).</t>
  </si>
  <si>
    <t xml:space="preserve">(g) The Illinois rate of 9.5% is the sum of a corporate income tax rate of 7.0% plus a replacement </t>
  </si>
  <si>
    <t xml:space="preserve">tax of 2.5%. </t>
  </si>
  <si>
    <t>(h) In Iowa, 50% of the federal corporate income tax is deductible.</t>
  </si>
  <si>
    <t xml:space="preserve">(i) In addition to the flat 4% corporate income tax, Kansas levies a 3.0% surtax on taxable income </t>
  </si>
  <si>
    <t xml:space="preserve">over $50,000.  Banks pay a privilege tax of 2.25% of net income, plus a surtax of 2.125% (2.25% for </t>
  </si>
  <si>
    <t xml:space="preserve">savings and loans, trust companies and federally chartered savings banks) on net income in </t>
  </si>
  <si>
    <t>excess of $25,000.</t>
  </si>
  <si>
    <t xml:space="preserve">(j) The state franchise tax on financial institutions is either (1) the sum of 1% of the Maine net </t>
  </si>
  <si>
    <t xml:space="preserve">income of the financial institution for the taxable year, plus 8 cents per $1,000 of the institution's </t>
  </si>
  <si>
    <t xml:space="preserve">Maine assets as of the end of its taxable year, or (2) 39 cents per $1,000 of the institution's Maine </t>
  </si>
  <si>
    <t xml:space="preserve">assets as of the end of its taxable year. </t>
  </si>
  <si>
    <t xml:space="preserve">(k) Business and manufacturing corporations pay an additional tax of $2.60 per $1,000 on either </t>
  </si>
  <si>
    <t xml:space="preserve">taxable Massachusetts tangible property or taxable net worth allocable to the state (for </t>
  </si>
  <si>
    <t xml:space="preserve">intangible property corporations).  The minimum tax for both corporations and financial </t>
  </si>
  <si>
    <t xml:space="preserve">institutions is $456. </t>
  </si>
  <si>
    <t xml:space="preserve">(l) In addition, Minnesota levies a 5.8% tentative minimum tax on Alternative Minimum Taxable </t>
  </si>
  <si>
    <t>Income.  Minnesota also imposes a surtax ranging up to $10,480.</t>
  </si>
  <si>
    <t xml:space="preserve">(m) Montana levies a 7% tax on taxpayers using water's edge combination.  The minimum tax per </t>
  </si>
  <si>
    <t xml:space="preserve">corporation is $50; the $50 minimum applies to each corporation included on a combined tax </t>
  </si>
  <si>
    <t xml:space="preserve">return.  Taxpayers with gross sales in Montana of $100,000 or less may pay an alternative tax of </t>
  </si>
  <si>
    <t>0.5% on such sales, instead of the net income tax.</t>
  </si>
  <si>
    <t xml:space="preserve">(n) New Hampshire’s 7.6% [for tax years ending on or before 12/31/22] Business Profits Tax is </t>
  </si>
  <si>
    <t xml:space="preserve">imposed on both corporations and unincorporated associations with gross income over $50,000. </t>
  </si>
  <si>
    <t xml:space="preserve">In addition, New Hampshire levies a Business Enterprise Tax of 0.60% on the enterprise base </t>
  </si>
  <si>
    <t xml:space="preserve">(total compensation, interest and dividends paid) for businesses with gross receipts over </t>
  </si>
  <si>
    <t xml:space="preserve">$222,000 or enterprise base over $111,000, adjusted every biennium for CPI. </t>
  </si>
  <si>
    <t xml:space="preserve">(o) New Jersey also imposes a 2.5% surtax on taxpayers with income over $1 million in tax year </t>
  </si>
  <si>
    <t xml:space="preserve">2021.  Small businesses with annual entire net income under $100,000 pay a tax rate of 7.5%; </t>
  </si>
  <si>
    <t xml:space="preserve">businesses with income under $50,000 pay 6.5%.  The minimum Corporation Business Tax is </t>
  </si>
  <si>
    <t xml:space="preserve">based on New Jersey gross receipts.  It ranges from $500 for a corporation with gross receipts less </t>
  </si>
  <si>
    <t xml:space="preserve">than $100,000, to $2,000 for a corporation with gross receipts of $1 million or more. </t>
  </si>
  <si>
    <t xml:space="preserve">(p) Plus a Corporate Stocks Tax of 0.1875% for tax years 2022 &amp; 2023.  A top bracket of 7.25% is </t>
  </si>
  <si>
    <t xml:space="preserve">imposed on income over $5 million for 2022 &amp; 2023. A minimum tax ranges from $25 to </t>
  </si>
  <si>
    <t xml:space="preserve">$200,000, depending on receipts ($250 minimum for banks). Certain qualified New York </t>
  </si>
  <si>
    <t xml:space="preserve">manufacturers pay 0%. </t>
  </si>
  <si>
    <t xml:space="preserve">(q) North Dakota imposes a 3.5% surtax for filers electing to use the water’s edge method to </t>
  </si>
  <si>
    <t>apportion income.</t>
  </si>
  <si>
    <t xml:space="preserve">(r) Ohio no longer levies a tax based on income (except for a particular subset of corporations), </t>
  </si>
  <si>
    <t xml:space="preserve">but instead imposes a Commercial Activity Tax (CAT) equal to $150 for gross receipts sitused to </t>
  </si>
  <si>
    <t xml:space="preserve">Ohio of between $150,000 and $1 million, plus 0.26% of gross receipts over $1 million. Banks </t>
  </si>
  <si>
    <t xml:space="preserve">continue to pay a franchise tax of 1.3% of net worth.  For those few corporations for whom the </t>
  </si>
  <si>
    <t>franchise tax on net worth or net income still applies, a litter tax also applies.</t>
  </si>
  <si>
    <t xml:space="preserve">(s) Oregon’s minimum tax for C corporations depends on the Oregon sales of the filing group.  </t>
  </si>
  <si>
    <t xml:space="preserve">The minimum tax ranges from $150 for corporations with sales under $500,000, up to $100,000 </t>
  </si>
  <si>
    <t xml:space="preserve">for companies with sales of $100 million or above. Oregon also imposes Corporate Activity Tax </t>
  </si>
  <si>
    <t>[CAT] of $250 plus 0.57% of activity in excess of $1 million.</t>
  </si>
  <si>
    <t>(t) South Carolina taxes savings and loans at a 6% rate.</t>
  </si>
  <si>
    <t xml:space="preserve">(u) Texas imposes a Franchise Tax, otherwise known as margin tax, imposed on entities with </t>
  </si>
  <si>
    <t xml:space="preserve">more than $1,230,000 total revenues at rate of 0.75%, or 0.375% for entities primarily engaged in </t>
  </si>
  <si>
    <t xml:space="preserve">retail or wholesale trade, on lesser of 70% of total revenues or 100% of gross receipts after </t>
  </si>
  <si>
    <t>deductions for either compensation or cost of goods sold.</t>
  </si>
  <si>
    <t>* State either allows an individual taxpayer to deduct federal taxes, has local income taxes</t>
  </si>
  <si>
    <t xml:space="preserve"> or provides special tax treatment for capital gains income.</t>
  </si>
  <si>
    <t xml:space="preserve">(a) Sixteen states have statutory provisions for automatically indexing the following to </t>
  </si>
  <si>
    <t xml:space="preserve">inflation: the dollar values of the tax brackets, standard deductions and/or </t>
  </si>
  <si>
    <t xml:space="preserve">personal exemptions.  Michigan indexes the personal exemption only.  Oregon does not </t>
  </si>
  <si>
    <t xml:space="preserve">index the tax brackets for individuals with incomes at $125,000 and over. </t>
  </si>
  <si>
    <t>Sales tax notes:</t>
  </si>
  <si>
    <t>Source for rates: Tax Foundation</t>
  </si>
  <si>
    <t>https://taxfoundation.org/2022-sales-taxes/</t>
  </si>
  <si>
    <t>Source for exemptions: Adapted from FTA tables</t>
  </si>
  <si>
    <t>* -- indicates exempt; a blank cell indicates subject to general sales tax rate.</t>
  </si>
  <si>
    <t>(1) Some states tax food but allow a rebate or income tax credit to compensate lower</t>
  </si>
  <si>
    <t>income households.  They are: Hawaii, Idaho, Kansas, Oklahoma and South Dakota.</t>
  </si>
  <si>
    <t xml:space="preserve">(3) Tax rate is adjusted annually according to a formula based on balances in the </t>
  </si>
  <si>
    <t xml:space="preserve">unappropriated general fund and the school foundation fund. </t>
  </si>
  <si>
    <t>Source: Adapted from FTA tables</t>
  </si>
  <si>
    <t>(a) Counties and cities may impose an additional tax per pack as follows:  Alabama, 1 - 25 cents; Illinois, 10</t>
  </si>
  <si>
    <t>cents - $4.18; Missouri, 4 - 7 cents; New York City, $1.50; Tennessee, 1 cent; Virginia, 2 - 15 cents.</t>
  </si>
  <si>
    <t>(c) An additional enforcement and administrative fee of 3 cents per cigarette plus of 0.05 cents per pack is</t>
  </si>
  <si>
    <t>assessed in Tennessee.</t>
  </si>
  <si>
    <t>(d) In addition, Minnesota imposes an in-lieu cigarette sales tax determined annually by its Department of</t>
  </si>
  <si>
    <t>Revenue. The 2022 rate is 66.3 cents per pack.</t>
  </si>
  <si>
    <t>(e) In addition, the District of Columbia imposes an in-lieu cigarette sales tax, calculated every March 31. The</t>
  </si>
  <si>
    <t>2022 rate is 52 cents.</t>
  </si>
  <si>
    <t>(1) Tax rates do not include local option taxes: Alabama, 1 - 3 cents; Hawaii, 8.8 - 18.0 cents; Illinois, 5</t>
  </si>
  <si>
    <t>cents in Chicago and 6 cents in Cook County (gasoline only); Nevada, 4.0 - 9.0 cents; Oregon, 1 - 5 cents;</t>
  </si>
  <si>
    <t>South Dakota and Tennessee, 1 cent; Virginia 2.1%.</t>
  </si>
  <si>
    <t>(2) Local taxes for gasoline and gasohol vary from 0 to 6 cents; includes Inspection Fee, SCETS, and</t>
  </si>
  <si>
    <t>Statewide Local Tax.</t>
  </si>
  <si>
    <t>(3) Carriers pay an additional surcharge: Illinois, 11.4 cents; Kentucky, 2% or 4.7%.</t>
  </si>
  <si>
    <t>(4) Tax rate is based on the average wholesale price and is adjusted annually. 2022 rates are:  Kentucky,</t>
  </si>
  <si>
    <t>9%; and Utah, 16.5%.</t>
  </si>
  <si>
    <t>(5) A portion of the rate is adjusted based on maintenance costs, sales volume, cost of fuel to state</t>
  </si>
  <si>
    <t>government or inflation.</t>
  </si>
  <si>
    <t>(6) In Virginia, large trucks pay an additional 3.5 cents or 12.6 cents. 2022 rates are 5.1% or 6%.</t>
  </si>
  <si>
    <t>(7) In California, gasoline is subject to 2.25% sales tax; diesel is subject to a 13% sales tax.</t>
  </si>
  <si>
    <t>(8) In Arizona, the diesel rate specified is the fuel use tax rate on large trucks.  Small vehicles are subject to</t>
  </si>
  <si>
    <t>an 18 cent tax rate.</t>
  </si>
  <si>
    <t>(9) On July 1, 2022, South Carolina tax increased to 28 cents; Missouri increased to 22 cents.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</si>
</sst>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  <numFmt numFmtId="165" formatCode="0.00_);\(0.00\)"/>
    <numFmt numFmtId="166" formatCode="0.000%"/>
    <numFmt numFmtId="167" formatCode="#,##0;[Red]#,##0"/>
    <numFmt numFmtId="168" formatCode="_(* #,##0_);_(* \(#,##0\);_(* &quot;-&quot;??_);_(@_)"/>
    <numFmt numFmtId="169" formatCode="&quot;$&quot;#,##0.00"/>
    <numFmt numFmtId="170" formatCode="&quot;$&quot;#,##0"/>
    <numFmt numFmtId="171" formatCode="0.0"/>
    <numFmt numFmtId="172" formatCode="###0.00;###0.00"/>
    <numFmt numFmtId="173" formatCode="0.0%"/>
    <numFmt numFmtId="174" formatCode="0.000"/>
    <numFmt numFmtId="175" formatCode="###0.000;###0.000"/>
  </numFmts>
  <fonts count="4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color indexed="10"/>
      <name val="Arial"/>
      <family val="2"/>
    </font>
    <font>
      <b/>
      <sz val="8"/>
      <name val="Arial"/>
      <family val="2"/>
    </font>
    <font>
      <sz val="10"/>
      <color rgb="FFFF0000"/>
      <name val="Arial"/>
      <family val="2"/>
    </font>
    <font>
      <b/>
      <sz val="14"/>
      <name val="Helv"/>
    </font>
    <font>
      <b/>
      <sz val="10"/>
      <color theme="1"/>
      <name val="Arial"/>
      <family val="2"/>
    </font>
    <font>
      <sz val="8"/>
      <color indexed="10"/>
      <name val="Arial"/>
      <family val="2"/>
    </font>
    <font>
      <sz val="10"/>
      <color rgb="FF000000"/>
      <name val="Times New Roman"/>
      <family val="1"/>
    </font>
    <font>
      <sz val="11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sz val="9"/>
      <color rgb="FF000000"/>
      <name val="Inherit"/>
    </font>
    <font>
      <sz val="9"/>
      <name val="Geneva"/>
    </font>
    <font>
      <sz val="9"/>
      <name val="Times"/>
    </font>
    <font>
      <sz val="9"/>
      <name val="Times New Roman"/>
      <family val="1"/>
    </font>
    <font>
      <u/>
      <sz val="10"/>
      <color theme="10"/>
      <name val="Arial"/>
      <family val="2"/>
    </font>
    <font>
      <sz val="10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u/>
      <sz val="8"/>
      <color theme="10"/>
      <name val="Arial"/>
      <family val="2"/>
    </font>
    <font>
      <u/>
      <sz val="10"/>
      <name val="Arial"/>
      <family val="2"/>
    </font>
    <font>
      <i/>
      <sz val="10"/>
      <color theme="1"/>
      <name val="Arial"/>
      <family val="2"/>
    </font>
    <font>
      <sz val="14"/>
      <color rgb="FF000000"/>
      <name val="Arial"/>
      <family val="2"/>
    </font>
    <font>
      <sz val="8"/>
      <color rgb="FF000000"/>
      <name val="Inherit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FF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4">
    <xf numFmtId="0" fontId="0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24" fillId="0" borderId="0"/>
    <xf numFmtId="0" fontId="26" fillId="0" borderId="0"/>
    <xf numFmtId="0" fontId="7" fillId="0" borderId="0"/>
    <xf numFmtId="0" fontId="7" fillId="0" borderId="0"/>
    <xf numFmtId="0" fontId="24" fillId="0" borderId="0"/>
    <xf numFmtId="0" fontId="29" fillId="0" borderId="0"/>
    <xf numFmtId="0" fontId="30" fillId="0" borderId="0"/>
    <xf numFmtId="0" fontId="32" fillId="0" borderId="0" applyNumberForma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9" fillId="0" borderId="0"/>
    <xf numFmtId="0" fontId="9" fillId="0" borderId="0"/>
    <xf numFmtId="43" fontId="4" fillId="0" borderId="0" applyFont="0" applyFill="0" applyBorder="0" applyAlignment="0" applyProtection="0"/>
    <xf numFmtId="0" fontId="9" fillId="0" borderId="0"/>
    <xf numFmtId="0" fontId="35" fillId="0" borderId="0"/>
    <xf numFmtId="0" fontId="3" fillId="0" borderId="0"/>
    <xf numFmtId="9" fontId="3" fillId="0" borderId="0" applyFont="0" applyFill="0" applyBorder="0" applyAlignment="0" applyProtection="0"/>
    <xf numFmtId="0" fontId="34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34" fillId="0" borderId="0"/>
    <xf numFmtId="0" fontId="1" fillId="0" borderId="0"/>
    <xf numFmtId="44" fontId="1" fillId="0" borderId="0" applyFont="0" applyFill="0" applyBorder="0" applyAlignment="0" applyProtection="0"/>
  </cellStyleXfs>
  <cellXfs count="337">
    <xf numFmtId="0" fontId="0" fillId="0" borderId="0" xfId="0"/>
    <xf numFmtId="0" fontId="8" fillId="0" borderId="0" xfId="0" applyFont="1" applyFill="1"/>
    <xf numFmtId="0" fontId="8" fillId="0" borderId="1" xfId="0" applyFont="1" applyFill="1" applyBorder="1"/>
    <xf numFmtId="39" fontId="8" fillId="0" borderId="1" xfId="0" applyNumberFormat="1" applyFont="1" applyFill="1" applyBorder="1"/>
    <xf numFmtId="2" fontId="8" fillId="0" borderId="1" xfId="0" applyNumberFormat="1" applyFont="1" applyFill="1" applyBorder="1"/>
    <xf numFmtId="2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/>
    <xf numFmtId="0" fontId="8" fillId="0" borderId="0" xfId="0" applyFont="1" applyFill="1" applyAlignment="1"/>
    <xf numFmtId="166" fontId="8" fillId="0" borderId="0" xfId="2" applyNumberFormat="1" applyFont="1" applyFill="1"/>
    <xf numFmtId="39" fontId="8" fillId="0" borderId="0" xfId="0" applyNumberFormat="1" applyFont="1" applyFill="1"/>
    <xf numFmtId="2" fontId="8" fillId="0" borderId="0" xfId="0" applyNumberFormat="1" applyFont="1" applyFill="1"/>
    <xf numFmtId="2" fontId="8" fillId="0" borderId="0" xfId="0" applyNumberFormat="1" applyFont="1" applyFill="1" applyAlignment="1">
      <alignment horizontal="center"/>
    </xf>
    <xf numFmtId="0" fontId="9" fillId="0" borderId="0" xfId="0" applyFont="1" applyAlignment="1"/>
    <xf numFmtId="0" fontId="9" fillId="0" borderId="0" xfId="0" applyFont="1"/>
    <xf numFmtId="0" fontId="11" fillId="0" borderId="0" xfId="0" applyFont="1" applyAlignment="1"/>
    <xf numFmtId="0" fontId="8" fillId="0" borderId="0" xfId="0" applyFont="1" applyAlignment="1"/>
    <xf numFmtId="0" fontId="9" fillId="2" borderId="4" xfId="0" applyFont="1" applyFill="1" applyBorder="1"/>
    <xf numFmtId="0" fontId="9" fillId="0" borderId="0" xfId="0" applyFont="1" applyFill="1" applyBorder="1"/>
    <xf numFmtId="0" fontId="9" fillId="2" borderId="0" xfId="0" applyFont="1" applyFill="1" applyBorder="1"/>
    <xf numFmtId="0" fontId="9" fillId="0" borderId="0" xfId="0" applyFont="1" applyFill="1" applyBorder="1" applyAlignment="1"/>
    <xf numFmtId="0" fontId="9" fillId="2" borderId="0" xfId="0" applyFont="1" applyFill="1" applyBorder="1" applyAlignment="1">
      <alignment horizontal="center"/>
    </xf>
    <xf numFmtId="0" fontId="9" fillId="2" borderId="1" xfId="0" applyFont="1" applyFill="1" applyBorder="1"/>
    <xf numFmtId="0" fontId="10" fillId="0" borderId="0" xfId="0" applyFont="1"/>
    <xf numFmtId="7" fontId="9" fillId="0" borderId="0" xfId="1" applyNumberFormat="1" applyFont="1" applyFill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7" fontId="10" fillId="0" borderId="0" xfId="0" applyNumberFormat="1" applyFont="1"/>
    <xf numFmtId="165" fontId="9" fillId="0" borderId="0" xfId="0" applyNumberFormat="1" applyFont="1" applyFill="1" applyAlignment="1">
      <alignment horizontal="right"/>
    </xf>
    <xf numFmtId="0" fontId="10" fillId="3" borderId="0" xfId="0" applyFont="1" applyFill="1"/>
    <xf numFmtId="165" fontId="9" fillId="3" borderId="0" xfId="0" applyNumberFormat="1" applyFont="1" applyFill="1" applyAlignment="1">
      <alignment horizontal="right"/>
    </xf>
    <xf numFmtId="0" fontId="10" fillId="3" borderId="0" xfId="0" applyFont="1" applyFill="1" applyAlignment="1">
      <alignment horizontal="center"/>
    </xf>
    <xf numFmtId="0" fontId="10" fillId="0" borderId="0" xfId="0" applyFont="1" applyFill="1"/>
    <xf numFmtId="0" fontId="13" fillId="0" borderId="0" xfId="0" applyFont="1"/>
    <xf numFmtId="0" fontId="12" fillId="0" borderId="0" xfId="0" applyFont="1"/>
    <xf numFmtId="0" fontId="13" fillId="0" borderId="1" xfId="0" applyFont="1" applyBorder="1"/>
    <xf numFmtId="0" fontId="14" fillId="0" borderId="1" xfId="0" applyFont="1" applyBorder="1"/>
    <xf numFmtId="0" fontId="13" fillId="0" borderId="0" xfId="0" applyFont="1" applyBorder="1"/>
    <xf numFmtId="0" fontId="13" fillId="2" borderId="0" xfId="0" applyFont="1" applyFill="1"/>
    <xf numFmtId="0" fontId="13" fillId="2" borderId="0" xfId="0" applyFont="1" applyFill="1" applyAlignment="1">
      <alignment horizontal="left"/>
    </xf>
    <xf numFmtId="0" fontId="15" fillId="2" borderId="0" xfId="0" applyFont="1" applyFill="1"/>
    <xf numFmtId="0" fontId="13" fillId="2" borderId="0" xfId="0" applyFont="1" applyFill="1" applyBorder="1"/>
    <xf numFmtId="0" fontId="13" fillId="2" borderId="0" xfId="0" applyFont="1" applyFill="1" applyAlignment="1">
      <alignment horizontal="center"/>
    </xf>
    <xf numFmtId="0" fontId="13" fillId="2" borderId="1" xfId="0" applyFont="1" applyFill="1" applyBorder="1"/>
    <xf numFmtId="0" fontId="9" fillId="0" borderId="0" xfId="0" applyFont="1" applyAlignment="1">
      <alignment horizontal="left"/>
    </xf>
    <xf numFmtId="44" fontId="9" fillId="0" borderId="0" xfId="1" applyFont="1"/>
    <xf numFmtId="0" fontId="9" fillId="0" borderId="0" xfId="0" applyFont="1" applyBorder="1"/>
    <xf numFmtId="39" fontId="9" fillId="0" borderId="0" xfId="0" applyNumberFormat="1" applyFont="1"/>
    <xf numFmtId="0" fontId="9" fillId="0" borderId="0" xfId="0" applyFont="1" applyFill="1"/>
    <xf numFmtId="0" fontId="16" fillId="0" borderId="0" xfId="0" applyFont="1" applyFill="1"/>
    <xf numFmtId="0" fontId="11" fillId="0" borderId="0" xfId="0" applyFont="1" applyFill="1"/>
    <xf numFmtId="167" fontId="11" fillId="0" borderId="0" xfId="0" applyNumberFormat="1" applyFont="1" applyFill="1" applyAlignment="1">
      <alignment horizontal="right"/>
    </xf>
    <xf numFmtId="0" fontId="11" fillId="0" borderId="1" xfId="0" applyFont="1" applyFill="1" applyBorder="1"/>
    <xf numFmtId="0" fontId="11" fillId="0" borderId="1" xfId="0" applyFont="1" applyFill="1" applyBorder="1" applyAlignment="1">
      <alignment horizontal="center"/>
    </xf>
    <xf numFmtId="39" fontId="11" fillId="0" borderId="1" xfId="0" applyNumberFormat="1" applyFont="1" applyFill="1" applyBorder="1" applyAlignment="1">
      <alignment horizontal="right"/>
    </xf>
    <xf numFmtId="0" fontId="9" fillId="0" borderId="1" xfId="0" applyFont="1" applyBorder="1" applyAlignment="1">
      <alignment horizontal="left"/>
    </xf>
    <xf numFmtId="39" fontId="9" fillId="0" borderId="1" xfId="0" applyNumberFormat="1" applyFont="1" applyBorder="1"/>
    <xf numFmtId="37" fontId="9" fillId="0" borderId="1" xfId="0" applyNumberFormat="1" applyFont="1" applyBorder="1"/>
    <xf numFmtId="0" fontId="9" fillId="0" borderId="1" xfId="0" applyFont="1" applyBorder="1"/>
    <xf numFmtId="0" fontId="11" fillId="0" borderId="1" xfId="0" applyFont="1" applyBorder="1"/>
    <xf numFmtId="0" fontId="11" fillId="0" borderId="0" xfId="0" applyFont="1"/>
    <xf numFmtId="0" fontId="9" fillId="2" borderId="0" xfId="0" applyFont="1" applyFill="1" applyAlignment="1">
      <alignment horizontal="left"/>
    </xf>
    <xf numFmtId="0" fontId="16" fillId="0" borderId="0" xfId="0" applyFont="1"/>
    <xf numFmtId="49" fontId="9" fillId="2" borderId="1" xfId="0" applyNumberFormat="1" applyFont="1" applyFill="1" applyBorder="1" applyAlignment="1">
      <alignment horizontal="left"/>
    </xf>
    <xf numFmtId="39" fontId="9" fillId="2" borderId="1" xfId="0" applyNumberFormat="1" applyFont="1" applyFill="1" applyBorder="1" applyAlignment="1">
      <alignment horizontal="right"/>
    </xf>
    <xf numFmtId="37" fontId="9" fillId="2" borderId="1" xfId="0" applyNumberFormat="1" applyFont="1" applyFill="1" applyBorder="1" applyAlignment="1">
      <alignment horizontal="right"/>
    </xf>
    <xf numFmtId="0" fontId="9" fillId="2" borderId="1" xfId="0" applyFont="1" applyFill="1" applyBorder="1" applyAlignment="1">
      <alignment horizontal="right"/>
    </xf>
    <xf numFmtId="49" fontId="9" fillId="0" borderId="0" xfId="0" applyNumberFormat="1" applyFont="1" applyFill="1" applyBorder="1" applyAlignment="1">
      <alignment horizontal="left"/>
    </xf>
    <xf numFmtId="39" fontId="9" fillId="0" borderId="0" xfId="0" applyNumberFormat="1" applyFont="1" applyFill="1" applyBorder="1" applyAlignment="1">
      <alignment horizontal="right"/>
    </xf>
    <xf numFmtId="0" fontId="9" fillId="0" borderId="0" xfId="0" applyFont="1" applyFill="1" applyBorder="1" applyAlignment="1">
      <alignment horizontal="center"/>
    </xf>
    <xf numFmtId="37" fontId="9" fillId="0" borderId="0" xfId="0" applyNumberFormat="1" applyFont="1" applyFill="1" applyBorder="1" applyAlignment="1">
      <alignment horizontal="right"/>
    </xf>
    <xf numFmtId="0" fontId="9" fillId="0" borderId="0" xfId="0" applyFont="1" applyFill="1" applyBorder="1" applyAlignment="1">
      <alignment horizontal="right"/>
    </xf>
    <xf numFmtId="5" fontId="9" fillId="0" borderId="0" xfId="0" applyNumberFormat="1" applyFont="1"/>
    <xf numFmtId="0" fontId="17" fillId="0" borderId="0" xfId="0" applyFont="1"/>
    <xf numFmtId="168" fontId="9" fillId="0" borderId="0" xfId="3" applyNumberFormat="1" applyFont="1"/>
    <xf numFmtId="0" fontId="9" fillId="3" borderId="0" xfId="0" applyFont="1" applyFill="1" applyAlignment="1"/>
    <xf numFmtId="168" fontId="9" fillId="3" borderId="0" xfId="3" applyNumberFormat="1" applyFont="1" applyFill="1"/>
    <xf numFmtId="0" fontId="9" fillId="3" borderId="0" xfId="0" applyFont="1" applyFill="1"/>
    <xf numFmtId="0" fontId="16" fillId="0" borderId="1" xfId="0" applyFont="1" applyBorder="1" applyAlignment="1">
      <alignment horizontal="left"/>
    </xf>
    <xf numFmtId="39" fontId="16" fillId="0" borderId="1" xfId="0" applyNumberFormat="1" applyFont="1" applyBorder="1"/>
    <xf numFmtId="0" fontId="16" fillId="0" borderId="1" xfId="0" applyFont="1" applyBorder="1" applyAlignment="1">
      <alignment horizontal="center"/>
    </xf>
    <xf numFmtId="37" fontId="16" fillId="0" borderId="1" xfId="0" applyNumberFormat="1" applyFont="1" applyBorder="1"/>
    <xf numFmtId="0" fontId="16" fillId="0" borderId="1" xfId="0" applyFont="1" applyBorder="1"/>
    <xf numFmtId="0" fontId="9" fillId="0" borderId="0" xfId="0" applyFont="1" applyAlignment="1">
      <alignment horizontal="center"/>
    </xf>
    <xf numFmtId="37" fontId="17" fillId="0" borderId="0" xfId="0" applyNumberFormat="1" applyFont="1"/>
    <xf numFmtId="0" fontId="9" fillId="0" borderId="0" xfId="0" applyFont="1" applyBorder="1" applyAlignment="1"/>
    <xf numFmtId="0" fontId="9" fillId="0" borderId="1" xfId="0" applyFont="1" applyBorder="1" applyAlignment="1"/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169" fontId="9" fillId="0" borderId="0" xfId="0" applyNumberFormat="1" applyFont="1"/>
    <xf numFmtId="2" fontId="9" fillId="0" borderId="0" xfId="0" applyNumberFormat="1" applyFont="1"/>
    <xf numFmtId="0" fontId="9" fillId="0" borderId="0" xfId="0" applyFont="1" applyAlignment="1">
      <alignment horizontal="right"/>
    </xf>
    <xf numFmtId="0" fontId="9" fillId="0" borderId="1" xfId="0" applyFont="1" applyFill="1" applyBorder="1"/>
    <xf numFmtId="167" fontId="9" fillId="0" borderId="1" xfId="0" applyNumberFormat="1" applyFont="1" applyFill="1" applyBorder="1" applyAlignment="1">
      <alignment horizontal="right"/>
    </xf>
    <xf numFmtId="0" fontId="9" fillId="0" borderId="1" xfId="0" applyFont="1" applyFill="1" applyBorder="1" applyAlignment="1">
      <alignment horizontal="center"/>
    </xf>
    <xf numFmtId="0" fontId="18" fillId="2" borderId="0" xfId="0" applyFont="1" applyFill="1"/>
    <xf numFmtId="0" fontId="9" fillId="2" borderId="0" xfId="0" applyFont="1" applyFill="1"/>
    <xf numFmtId="167" fontId="9" fillId="2" borderId="1" xfId="0" applyNumberFormat="1" applyFont="1" applyFill="1" applyBorder="1" applyAlignment="1">
      <alignment horizontal="right"/>
    </xf>
    <xf numFmtId="167" fontId="9" fillId="0" borderId="0" xfId="0" applyNumberFormat="1" applyFont="1" applyFill="1" applyBorder="1" applyAlignment="1">
      <alignment horizontal="right"/>
    </xf>
    <xf numFmtId="164" fontId="9" fillId="0" borderId="0" xfId="0" applyNumberFormat="1" applyFont="1" applyFill="1" applyBorder="1" applyAlignment="1">
      <alignment horizontal="center"/>
    </xf>
    <xf numFmtId="3" fontId="9" fillId="0" borderId="0" xfId="0" applyNumberFormat="1" applyFont="1" applyFill="1" applyAlignment="1">
      <alignment horizontal="center"/>
    </xf>
    <xf numFmtId="3" fontId="9" fillId="0" borderId="0" xfId="0" applyNumberFormat="1" applyFont="1" applyFill="1" applyAlignment="1">
      <alignment horizontal="right"/>
    </xf>
    <xf numFmtId="3" fontId="9" fillId="3" borderId="0" xfId="0" applyNumberFormat="1" applyFont="1" applyFill="1" applyAlignment="1">
      <alignment horizontal="right"/>
    </xf>
    <xf numFmtId="3" fontId="9" fillId="3" borderId="0" xfId="0" applyNumberFormat="1" applyFont="1" applyFill="1" applyAlignment="1">
      <alignment horizontal="center"/>
    </xf>
    <xf numFmtId="167" fontId="9" fillId="0" borderId="0" xfId="0" applyNumberFormat="1" applyFont="1" applyFill="1" applyAlignment="1">
      <alignment horizontal="right"/>
    </xf>
    <xf numFmtId="170" fontId="9" fillId="0" borderId="1" xfId="0" applyNumberFormat="1" applyFont="1" applyFill="1" applyBorder="1" applyAlignment="1">
      <alignment horizontal="right"/>
    </xf>
    <xf numFmtId="3" fontId="9" fillId="0" borderId="1" xfId="0" applyNumberFormat="1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0" fontId="11" fillId="0" borderId="0" xfId="4" applyFont="1" applyAlignment="1">
      <alignment horizontal="center"/>
    </xf>
    <xf numFmtId="0" fontId="8" fillId="0" borderId="0" xfId="4" applyFont="1"/>
    <xf numFmtId="0" fontId="8" fillId="0" borderId="0" xfId="4" applyFont="1" applyAlignment="1">
      <alignment horizontal="left"/>
    </xf>
    <xf numFmtId="0" fontId="8" fillId="0" borderId="1" xfId="4" applyFont="1" applyBorder="1" applyAlignment="1">
      <alignment horizontal="center"/>
    </xf>
    <xf numFmtId="0" fontId="8" fillId="0" borderId="0" xfId="4" applyFont="1" applyBorder="1"/>
    <xf numFmtId="0" fontId="18" fillId="0" borderId="0" xfId="0" applyFont="1" applyBorder="1"/>
    <xf numFmtId="0" fontId="9" fillId="0" borderId="0" xfId="0" applyFont="1" applyFill="1" applyBorder="1" applyAlignment="1">
      <alignment horizontal="left"/>
    </xf>
    <xf numFmtId="37" fontId="9" fillId="0" borderId="0" xfId="0" applyNumberFormat="1" applyFont="1"/>
    <xf numFmtId="0" fontId="9" fillId="0" borderId="0" xfId="0" applyFont="1" applyBorder="1" applyAlignment="1">
      <alignment horizontal="left"/>
    </xf>
    <xf numFmtId="37" fontId="9" fillId="0" borderId="0" xfId="0" applyNumberFormat="1" applyFont="1" applyFill="1" applyAlignment="1">
      <alignment horizontal="center"/>
    </xf>
    <xf numFmtId="37" fontId="9" fillId="0" borderId="0" xfId="0" applyNumberFormat="1" applyFont="1" applyFill="1"/>
    <xf numFmtId="37" fontId="9" fillId="3" borderId="0" xfId="0" applyNumberFormat="1" applyFont="1" applyFill="1"/>
    <xf numFmtId="37" fontId="9" fillId="3" borderId="0" xfId="0" applyNumberFormat="1" applyFont="1" applyFill="1" applyAlignment="1">
      <alignment horizontal="center"/>
    </xf>
    <xf numFmtId="0" fontId="9" fillId="3" borderId="0" xfId="0" applyFont="1" applyFill="1" applyAlignment="1">
      <alignment horizontal="center"/>
    </xf>
    <xf numFmtId="5" fontId="9" fillId="0" borderId="1" xfId="0" applyNumberFormat="1" applyFont="1" applyFill="1" applyBorder="1" applyAlignment="1"/>
    <xf numFmtId="37" fontId="9" fillId="0" borderId="1" xfId="0" applyNumberFormat="1" applyFont="1" applyFill="1" applyBorder="1" applyAlignment="1">
      <alignment horizontal="center"/>
    </xf>
    <xf numFmtId="0" fontId="19" fillId="0" borderId="0" xfId="0" applyFont="1"/>
    <xf numFmtId="0" fontId="19" fillId="0" borderId="0" xfId="0" applyFont="1" applyFill="1"/>
    <xf numFmtId="37" fontId="10" fillId="0" borderId="0" xfId="0" quotePrefix="1" applyNumberFormat="1" applyFont="1" applyAlignment="1">
      <alignment horizontal="center"/>
    </xf>
    <xf numFmtId="37" fontId="10" fillId="0" borderId="0" xfId="0" quotePrefix="1" applyNumberFormat="1" applyFont="1" applyAlignment="1">
      <alignment horizontal="right"/>
    </xf>
    <xf numFmtId="165" fontId="9" fillId="3" borderId="0" xfId="0" applyNumberFormat="1" applyFont="1" applyFill="1" applyAlignment="1">
      <alignment horizontal="left"/>
    </xf>
    <xf numFmtId="37" fontId="10" fillId="3" borderId="0" xfId="0" quotePrefix="1" applyNumberFormat="1" applyFont="1" applyFill="1" applyAlignment="1">
      <alignment horizontal="right"/>
    </xf>
    <xf numFmtId="37" fontId="10" fillId="3" borderId="0" xfId="0" quotePrefix="1" applyNumberFormat="1" applyFont="1" applyFill="1" applyAlignment="1">
      <alignment horizontal="center"/>
    </xf>
    <xf numFmtId="0" fontId="16" fillId="0" borderId="0" xfId="0" applyFont="1" applyBorder="1"/>
    <xf numFmtId="3" fontId="16" fillId="0" borderId="0" xfId="0" applyNumberFormat="1" applyFont="1" applyBorder="1"/>
    <xf numFmtId="0" fontId="16" fillId="0" borderId="0" xfId="0" applyFont="1" applyBorder="1" applyAlignment="1">
      <alignment horizontal="center"/>
    </xf>
    <xf numFmtId="6" fontId="16" fillId="0" borderId="0" xfId="0" applyNumberFormat="1" applyFont="1" applyBorder="1"/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20" fillId="0" borderId="0" xfId="0" applyFont="1"/>
    <xf numFmtId="0" fontId="9" fillId="4" borderId="0" xfId="0" applyFont="1" applyFill="1"/>
    <xf numFmtId="9" fontId="9" fillId="4" borderId="0" xfId="0" applyNumberFormat="1" applyFont="1" applyFill="1"/>
    <xf numFmtId="9" fontId="9" fillId="4" borderId="0" xfId="0" applyNumberFormat="1" applyFont="1" applyFill="1" applyAlignment="1">
      <alignment horizontal="center"/>
    </xf>
    <xf numFmtId="9" fontId="9" fillId="0" borderId="0" xfId="0" applyNumberFormat="1" applyFont="1"/>
    <xf numFmtId="171" fontId="10" fillId="0" borderId="0" xfId="0" applyNumberFormat="1" applyFont="1"/>
    <xf numFmtId="171" fontId="10" fillId="0" borderId="0" xfId="0" applyNumberFormat="1" applyFont="1" applyAlignment="1">
      <alignment horizontal="left"/>
    </xf>
    <xf numFmtId="9" fontId="0" fillId="0" borderId="0" xfId="0" applyNumberFormat="1" applyAlignment="1"/>
    <xf numFmtId="171" fontId="10" fillId="0" borderId="1" xfId="0" applyNumberFormat="1" applyFont="1" applyBorder="1"/>
    <xf numFmtId="0" fontId="12" fillId="0" borderId="0" xfId="0" applyFont="1" applyBorder="1" applyAlignment="1"/>
    <xf numFmtId="0" fontId="21" fillId="0" borderId="0" xfId="0" applyFont="1" applyFill="1" applyBorder="1" applyAlignment="1"/>
    <xf numFmtId="0" fontId="8" fillId="0" borderId="0" xfId="0" applyFont="1" applyBorder="1" applyAlignment="1"/>
    <xf numFmtId="0" fontId="0" fillId="0" borderId="0" xfId="0" applyBorder="1" applyAlignment="1"/>
    <xf numFmtId="0" fontId="0" fillId="0" borderId="0" xfId="0" applyAlignment="1"/>
    <xf numFmtId="0" fontId="0" fillId="0" borderId="0" xfId="0" applyAlignment="1">
      <alignment horizontal="center" vertical="center"/>
    </xf>
    <xf numFmtId="171" fontId="22" fillId="0" borderId="0" xfId="0" applyNumberFormat="1" applyFont="1"/>
    <xf numFmtId="10" fontId="22" fillId="0" borderId="0" xfId="0" applyNumberFormat="1" applyFont="1"/>
    <xf numFmtId="10" fontId="22" fillId="0" borderId="0" xfId="0" applyNumberFormat="1" applyFont="1" applyAlignment="1">
      <alignment horizontal="left"/>
    </xf>
    <xf numFmtId="0" fontId="22" fillId="0" borderId="0" xfId="0" applyFont="1" applyAlignment="1">
      <alignment horizontal="right"/>
    </xf>
    <xf numFmtId="0" fontId="22" fillId="0" borderId="0" xfId="0" applyFont="1"/>
    <xf numFmtId="172" fontId="27" fillId="0" borderId="7" xfId="0" applyNumberFormat="1" applyFont="1" applyFill="1" applyBorder="1" applyAlignment="1">
      <alignment horizontal="center" vertical="top" wrapText="1"/>
    </xf>
    <xf numFmtId="172" fontId="27" fillId="0" borderId="8" xfId="0" applyNumberFormat="1" applyFont="1" applyFill="1" applyBorder="1" applyAlignment="1">
      <alignment horizontal="center" vertical="top" wrapText="1"/>
    </xf>
    <xf numFmtId="2" fontId="17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171" fontId="31" fillId="0" borderId="0" xfId="11" applyNumberFormat="1" applyFont="1" applyAlignment="1">
      <alignment horizontal="right"/>
    </xf>
    <xf numFmtId="1" fontId="31" fillId="0" borderId="0" xfId="11" applyNumberFormat="1" applyFont="1"/>
    <xf numFmtId="171" fontId="31" fillId="0" borderId="0" xfId="11" applyNumberFormat="1" applyFont="1"/>
    <xf numFmtId="1" fontId="31" fillId="0" borderId="0" xfId="11" applyNumberFormat="1" applyFont="1" applyAlignment="1">
      <alignment horizontal="center"/>
    </xf>
    <xf numFmtId="171" fontId="31" fillId="0" borderId="0" xfId="11" applyNumberFormat="1" applyFont="1" applyAlignment="1">
      <alignment horizontal="center"/>
    </xf>
    <xf numFmtId="0" fontId="31" fillId="0" borderId="0" xfId="11" applyFont="1" applyAlignment="1">
      <alignment horizontal="left"/>
    </xf>
    <xf numFmtId="0" fontId="31" fillId="0" borderId="0" xfId="11" applyFont="1"/>
    <xf numFmtId="0" fontId="31" fillId="0" borderId="0" xfId="11" applyFont="1" applyAlignment="1">
      <alignment horizontal="center"/>
    </xf>
    <xf numFmtId="0" fontId="25" fillId="0" borderId="0" xfId="0" applyFont="1"/>
    <xf numFmtId="0" fontId="33" fillId="0" borderId="0" xfId="0" applyFont="1"/>
    <xf numFmtId="0" fontId="32" fillId="0" borderId="0" xfId="12"/>
    <xf numFmtId="0" fontId="8" fillId="0" borderId="0" xfId="0" applyFont="1"/>
    <xf numFmtId="0" fontId="13" fillId="2" borderId="0" xfId="0" applyFont="1" applyFill="1" applyAlignment="1">
      <alignment horizontal="right"/>
    </xf>
    <xf numFmtId="0" fontId="9" fillId="2" borderId="2" xfId="0" applyFont="1" applyFill="1" applyBorder="1" applyAlignment="1">
      <alignment horizontal="center"/>
    </xf>
    <xf numFmtId="164" fontId="9" fillId="2" borderId="2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1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1" fontId="9" fillId="2" borderId="0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1" fillId="0" borderId="0" xfId="0" applyFont="1" applyFill="1" applyAlignment="1">
      <alignment horizont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7" fontId="9" fillId="0" borderId="0" xfId="0" applyNumberFormat="1" applyFont="1" applyFill="1" applyAlignment="1">
      <alignment horizontal="right"/>
    </xf>
    <xf numFmtId="39" fontId="9" fillId="0" borderId="0" xfId="0" applyNumberFormat="1" applyFont="1" applyFill="1" applyAlignment="1">
      <alignment horizontal="right"/>
    </xf>
    <xf numFmtId="0" fontId="9" fillId="0" borderId="0" xfId="0" applyNumberFormat="1" applyFont="1" applyFill="1" applyAlignment="1">
      <alignment horizontal="center"/>
    </xf>
    <xf numFmtId="39" fontId="9" fillId="3" borderId="0" xfId="0" applyNumberFormat="1" applyFont="1" applyFill="1" applyAlignment="1">
      <alignment horizontal="right"/>
    </xf>
    <xf numFmtId="0" fontId="9" fillId="3" borderId="0" xfId="0" applyNumberFormat="1" applyFont="1" applyFill="1" applyAlignment="1">
      <alignment horizontal="center"/>
    </xf>
    <xf numFmtId="0" fontId="28" fillId="0" borderId="0" xfId="17" applyFont="1" applyFill="1" applyBorder="1" applyAlignment="1">
      <alignment horizontal="right" vertical="center" wrapText="1"/>
    </xf>
    <xf numFmtId="0" fontId="27" fillId="0" borderId="8" xfId="9" applyFont="1" applyFill="1" applyBorder="1" applyAlignment="1">
      <alignment horizontal="center" vertical="top" wrapText="1"/>
    </xf>
    <xf numFmtId="174" fontId="27" fillId="0" borderId="7" xfId="9" applyNumberFormat="1" applyFont="1" applyFill="1" applyBorder="1" applyAlignment="1">
      <alignment horizontal="center" vertical="top" wrapText="1"/>
    </xf>
    <xf numFmtId="0" fontId="16" fillId="0" borderId="0" xfId="0" applyFont="1" applyAlignment="1"/>
    <xf numFmtId="0" fontId="23" fillId="0" borderId="0" xfId="0" applyFont="1" applyBorder="1" applyAlignment="1"/>
    <xf numFmtId="0" fontId="16" fillId="0" borderId="0" xfId="0" applyFont="1" applyBorder="1" applyAlignment="1"/>
    <xf numFmtId="0" fontId="5" fillId="0" borderId="0" xfId="18" applyFill="1"/>
    <xf numFmtId="10" fontId="5" fillId="0" borderId="0" xfId="18" applyNumberFormat="1" applyFill="1" applyAlignment="1">
      <alignment horizontal="center"/>
    </xf>
    <xf numFmtId="10" fontId="5" fillId="0" borderId="0" xfId="18" applyNumberFormat="1" applyFont="1" applyFill="1" applyAlignment="1">
      <alignment horizontal="center"/>
    </xf>
    <xf numFmtId="0" fontId="5" fillId="0" borderId="0" xfId="18" applyFont="1" applyFill="1"/>
    <xf numFmtId="0" fontId="5" fillId="0" borderId="0" xfId="17" applyFill="1"/>
    <xf numFmtId="0" fontId="5" fillId="0" borderId="0" xfId="17"/>
    <xf numFmtId="10" fontId="5" fillId="0" borderId="0" xfId="17" applyNumberFormat="1" applyAlignment="1">
      <alignment horizontal="center"/>
    </xf>
    <xf numFmtId="0" fontId="11" fillId="0" borderId="0" xfId="0" applyFont="1" applyAlignment="1">
      <alignment wrapText="1"/>
    </xf>
    <xf numFmtId="0" fontId="11" fillId="0" borderId="0" xfId="0" applyFont="1" applyAlignment="1">
      <alignment horizontal="center" wrapText="1"/>
    </xf>
    <xf numFmtId="0" fontId="28" fillId="0" borderId="0" xfId="17" applyFont="1" applyFill="1" applyBorder="1" applyAlignment="1">
      <alignment horizontal="left" vertical="center" wrapText="1"/>
    </xf>
    <xf numFmtId="0" fontId="28" fillId="0" borderId="0" xfId="17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/>
    </xf>
    <xf numFmtId="39" fontId="9" fillId="0" borderId="0" xfId="0" applyNumberFormat="1" applyFont="1" applyFill="1"/>
    <xf numFmtId="2" fontId="9" fillId="0" borderId="0" xfId="0" applyNumberFormat="1" applyFont="1" applyFill="1" applyAlignment="1">
      <alignment horizontal="center"/>
    </xf>
    <xf numFmtId="2" fontId="9" fillId="0" borderId="0" xfId="0" applyNumberFormat="1" applyFont="1" applyFill="1"/>
    <xf numFmtId="164" fontId="9" fillId="0" borderId="0" xfId="0" applyNumberFormat="1" applyFont="1" applyFill="1" applyBorder="1"/>
    <xf numFmtId="0" fontId="9" fillId="0" borderId="0" xfId="0" applyNumberFormat="1" applyFont="1" applyFill="1" applyBorder="1" applyAlignment="1">
      <alignment horizontal="center"/>
    </xf>
    <xf numFmtId="164" fontId="9" fillId="2" borderId="1" xfId="0" applyNumberFormat="1" applyFont="1" applyFill="1" applyBorder="1"/>
    <xf numFmtId="0" fontId="9" fillId="2" borderId="1" xfId="0" applyNumberFormat="1" applyFont="1" applyFill="1" applyBorder="1" applyAlignment="1">
      <alignment horizontal="center"/>
    </xf>
    <xf numFmtId="39" fontId="9" fillId="2" borderId="4" xfId="0" applyNumberFormat="1" applyFont="1" applyFill="1" applyBorder="1"/>
    <xf numFmtId="2" fontId="9" fillId="2" borderId="2" xfId="0" applyNumberFormat="1" applyFont="1" applyFill="1" applyBorder="1" applyAlignment="1">
      <alignment horizontal="center"/>
    </xf>
    <xf numFmtId="39" fontId="9" fillId="2" borderId="2" xfId="0" applyNumberFormat="1" applyFont="1" applyFill="1" applyBorder="1" applyAlignment="1">
      <alignment horizontal="right"/>
    </xf>
    <xf numFmtId="2" fontId="9" fillId="2" borderId="2" xfId="0" applyNumberFormat="1" applyFont="1" applyFill="1" applyBorder="1"/>
    <xf numFmtId="0" fontId="23" fillId="2" borderId="0" xfId="0" applyFont="1" applyFill="1" applyBorder="1"/>
    <xf numFmtId="0" fontId="32" fillId="0" borderId="0" xfId="12" applyFill="1"/>
    <xf numFmtId="164" fontId="9" fillId="2" borderId="2" xfId="0" applyNumberFormat="1" applyFont="1" applyFill="1" applyBorder="1" applyAlignment="1">
      <alignment horizontal="center"/>
    </xf>
    <xf numFmtId="175" fontId="27" fillId="0" borderId="8" xfId="0" applyNumberFormat="1" applyFont="1" applyFill="1" applyBorder="1" applyAlignment="1">
      <alignment horizontal="center" vertical="top" wrapText="1"/>
    </xf>
    <xf numFmtId="0" fontId="36" fillId="0" borderId="0" xfId="12" applyFont="1" applyAlignment="1">
      <alignment horizontal="left"/>
    </xf>
    <xf numFmtId="9" fontId="9" fillId="0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center"/>
    </xf>
    <xf numFmtId="39" fontId="9" fillId="2" borderId="0" xfId="0" applyNumberFormat="1" applyFont="1" applyFill="1"/>
    <xf numFmtId="7" fontId="9" fillId="0" borderId="0" xfId="0" applyNumberFormat="1" applyFont="1" applyFill="1"/>
    <xf numFmtId="0" fontId="9" fillId="0" borderId="0" xfId="0" applyFont="1" applyFill="1" applyAlignment="1"/>
    <xf numFmtId="7" fontId="9" fillId="3" borderId="0" xfId="0" applyNumberFormat="1" applyFont="1" applyFill="1"/>
    <xf numFmtId="0" fontId="9" fillId="0" borderId="0" xfId="0" applyNumberFormat="1" applyFont="1" applyFill="1" applyAlignment="1"/>
    <xf numFmtId="39" fontId="9" fillId="0" borderId="1" xfId="0" applyNumberFormat="1" applyFont="1" applyFill="1" applyBorder="1"/>
    <xf numFmtId="2" fontId="9" fillId="0" borderId="1" xfId="0" applyNumberFormat="1" applyFont="1" applyFill="1" applyBorder="1"/>
    <xf numFmtId="2" fontId="9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/>
    <xf numFmtId="0" fontId="9" fillId="2" borderId="0" xfId="4" applyFont="1" applyFill="1"/>
    <xf numFmtId="0" fontId="9" fillId="2" borderId="1" xfId="4" applyFont="1" applyFill="1" applyBorder="1"/>
    <xf numFmtId="0" fontId="9" fillId="0" borderId="0" xfId="4" applyFont="1" applyBorder="1"/>
    <xf numFmtId="0" fontId="10" fillId="0" borderId="0" xfId="4" applyFont="1"/>
    <xf numFmtId="5" fontId="10" fillId="0" borderId="0" xfId="4" applyNumberFormat="1" applyFont="1" applyAlignment="1">
      <alignment horizontal="center"/>
    </xf>
    <xf numFmtId="0" fontId="10" fillId="0" borderId="0" xfId="4" applyFont="1" applyAlignment="1">
      <alignment horizontal="center"/>
    </xf>
    <xf numFmtId="0" fontId="9" fillId="0" borderId="0" xfId="4" applyFont="1"/>
    <xf numFmtId="5" fontId="10" fillId="3" borderId="0" xfId="4" applyNumberFormat="1" applyFont="1" applyFill="1" applyAlignment="1">
      <alignment horizontal="center"/>
    </xf>
    <xf numFmtId="0" fontId="10" fillId="3" borderId="0" xfId="4" applyFont="1" applyFill="1" applyAlignment="1">
      <alignment horizontal="center"/>
    </xf>
    <xf numFmtId="0" fontId="9" fillId="0" borderId="1" xfId="4" applyFont="1" applyBorder="1"/>
    <xf numFmtId="0" fontId="9" fillId="2" borderId="0" xfId="0" applyFont="1" applyFill="1" applyAlignment="1">
      <alignment horizontal="right"/>
    </xf>
    <xf numFmtId="0" fontId="8" fillId="2" borderId="8" xfId="0" applyFont="1" applyFill="1" applyBorder="1" applyAlignment="1">
      <alignment vertical="center"/>
    </xf>
    <xf numFmtId="0" fontId="8" fillId="2" borderId="8" xfId="0" applyFont="1" applyFill="1" applyBorder="1" applyAlignment="1">
      <alignment horizontal="center" vertical="center" wrapText="1"/>
    </xf>
    <xf numFmtId="174" fontId="9" fillId="0" borderId="8" xfId="0" applyNumberFormat="1" applyFont="1" applyBorder="1" applyAlignment="1">
      <alignment horizontal="center"/>
    </xf>
    <xf numFmtId="0" fontId="9" fillId="5" borderId="7" xfId="5" applyFont="1" applyFill="1" applyBorder="1" applyAlignment="1">
      <alignment vertical="top" wrapText="1"/>
    </xf>
    <xf numFmtId="0" fontId="27" fillId="5" borderId="8" xfId="5" applyFont="1" applyFill="1" applyBorder="1" applyAlignment="1">
      <alignment vertical="top" wrapText="1"/>
    </xf>
    <xf numFmtId="0" fontId="9" fillId="5" borderId="8" xfId="5" applyFont="1" applyFill="1" applyBorder="1" applyAlignment="1">
      <alignment vertical="top" wrapText="1"/>
    </xf>
    <xf numFmtId="0" fontId="10" fillId="0" borderId="8" xfId="17" applyFont="1" applyBorder="1" applyAlignment="1"/>
    <xf numFmtId="0" fontId="10" fillId="2" borderId="8" xfId="17" applyFont="1" applyFill="1" applyBorder="1" applyAlignment="1">
      <alignment horizontal="center"/>
    </xf>
    <xf numFmtId="10" fontId="38" fillId="2" borderId="8" xfId="17" applyNumberFormat="1" applyFont="1" applyFill="1" applyBorder="1" applyAlignment="1">
      <alignment horizontal="center"/>
    </xf>
    <xf numFmtId="10" fontId="9" fillId="0" borderId="0" xfId="19" applyNumberFormat="1" applyFont="1" applyFill="1" applyAlignment="1">
      <alignment horizontal="center"/>
    </xf>
    <xf numFmtId="0" fontId="10" fillId="0" borderId="0" xfId="18" applyFont="1" applyFill="1"/>
    <xf numFmtId="10" fontId="10" fillId="0" borderId="0" xfId="18" applyNumberFormat="1" applyFont="1" applyFill="1" applyAlignment="1">
      <alignment horizontal="center"/>
    </xf>
    <xf numFmtId="0" fontId="10" fillId="0" borderId="0" xfId="18" applyFont="1" applyFill="1" applyAlignment="1">
      <alignment horizontal="center"/>
    </xf>
    <xf numFmtId="10" fontId="9" fillId="0" borderId="0" xfId="18" applyNumberFormat="1" applyFont="1" applyFill="1" applyAlignment="1">
      <alignment horizontal="center"/>
    </xf>
    <xf numFmtId="166" fontId="10" fillId="0" borderId="0" xfId="18" applyNumberFormat="1" applyFont="1" applyFill="1" applyAlignment="1">
      <alignment horizontal="center"/>
    </xf>
    <xf numFmtId="0" fontId="27" fillId="2" borderId="5" xfId="17" applyFont="1" applyFill="1" applyBorder="1" applyAlignment="1">
      <alignment horizontal="center" vertical="center" wrapText="1"/>
    </xf>
    <xf numFmtId="0" fontId="27" fillId="2" borderId="8" xfId="17" applyFont="1" applyFill="1" applyBorder="1" applyAlignment="1">
      <alignment horizontal="center" vertical="center" wrapText="1"/>
    </xf>
    <xf numFmtId="0" fontId="27" fillId="0" borderId="0" xfId="17" applyFont="1" applyFill="1" applyBorder="1" applyAlignment="1">
      <alignment horizontal="left" vertical="center" wrapText="1"/>
    </xf>
    <xf numFmtId="174" fontId="27" fillId="0" borderId="0" xfId="17" applyNumberFormat="1" applyFont="1" applyFill="1" applyBorder="1" applyAlignment="1">
      <alignment horizontal="right" vertical="center" wrapText="1"/>
    </xf>
    <xf numFmtId="0" fontId="27" fillId="0" borderId="0" xfId="17" applyFont="1" applyFill="1" applyBorder="1" applyAlignment="1">
      <alignment horizontal="right" vertical="center" wrapText="1"/>
    </xf>
    <xf numFmtId="0" fontId="27" fillId="0" borderId="0" xfId="17" quotePrefix="1" applyFont="1" applyFill="1" applyBorder="1" applyAlignment="1">
      <alignment horizontal="right" vertical="center" wrapText="1"/>
    </xf>
    <xf numFmtId="0" fontId="27" fillId="3" borderId="0" xfId="17" applyFont="1" applyFill="1" applyBorder="1" applyAlignment="1">
      <alignment horizontal="left" vertical="center" wrapText="1"/>
    </xf>
    <xf numFmtId="174" fontId="27" fillId="3" borderId="0" xfId="17" applyNumberFormat="1" applyFont="1" applyFill="1" applyBorder="1" applyAlignment="1">
      <alignment horizontal="right" vertical="center" wrapText="1"/>
    </xf>
    <xf numFmtId="0" fontId="27" fillId="3" borderId="0" xfId="17" applyFont="1" applyFill="1" applyBorder="1" applyAlignment="1">
      <alignment horizontal="right" vertical="center" wrapText="1"/>
    </xf>
    <xf numFmtId="0" fontId="9" fillId="2" borderId="9" xfId="0" applyFont="1" applyFill="1" applyBorder="1"/>
    <xf numFmtId="0" fontId="9" fillId="2" borderId="13" xfId="0" applyFont="1" applyFill="1" applyBorder="1" applyAlignment="1">
      <alignment horizontal="left"/>
    </xf>
    <xf numFmtId="0" fontId="9" fillId="2" borderId="11" xfId="0" applyFont="1" applyFill="1" applyBorder="1" applyAlignment="1">
      <alignment horizontal="center"/>
    </xf>
    <xf numFmtId="0" fontId="9" fillId="2" borderId="11" xfId="0" applyFont="1" applyFill="1" applyBorder="1"/>
    <xf numFmtId="0" fontId="9" fillId="2" borderId="14" xfId="0" applyFont="1" applyFill="1" applyBorder="1" applyAlignment="1">
      <alignment horizontal="center"/>
    </xf>
    <xf numFmtId="174" fontId="9" fillId="0" borderId="0" xfId="0" applyNumberFormat="1" applyFont="1" applyAlignment="1">
      <alignment horizontal="center"/>
    </xf>
    <xf numFmtId="174" fontId="9" fillId="0" borderId="0" xfId="0" quotePrefix="1" applyNumberFormat="1" applyFont="1" applyAlignment="1">
      <alignment horizontal="center"/>
    </xf>
    <xf numFmtId="173" fontId="9" fillId="0" borderId="0" xfId="2" applyNumberFormat="1" applyFont="1" applyFill="1" applyAlignment="1">
      <alignment horizontal="right"/>
    </xf>
    <xf numFmtId="173" fontId="9" fillId="3" borderId="0" xfId="2" applyNumberFormat="1" applyFont="1" applyFill="1" applyAlignment="1">
      <alignment horizontal="right"/>
    </xf>
    <xf numFmtId="0" fontId="39" fillId="0" borderId="0" xfId="0" applyFont="1" applyAlignment="1">
      <alignment horizontal="left" vertical="center"/>
    </xf>
    <xf numFmtId="0" fontId="9" fillId="0" borderId="0" xfId="0" applyFont="1" applyAlignment="1">
      <alignment horizontal="center"/>
    </xf>
    <xf numFmtId="170" fontId="10" fillId="2" borderId="0" xfId="0" applyNumberFormat="1" applyFont="1" applyFill="1" applyAlignment="1">
      <alignment horizontal="center"/>
    </xf>
    <xf numFmtId="10" fontId="40" fillId="0" borderId="0" xfId="31" applyNumberFormat="1" applyFont="1" applyAlignment="1">
      <alignment horizontal="center" vertical="center"/>
    </xf>
    <xf numFmtId="174" fontId="27" fillId="2" borderId="0" xfId="17" applyNumberFormat="1" applyFont="1" applyFill="1" applyBorder="1" applyAlignment="1">
      <alignment horizontal="right" vertical="center" wrapText="1"/>
    </xf>
    <xf numFmtId="0" fontId="9" fillId="0" borderId="4" xfId="0" applyFont="1" applyBorder="1"/>
    <xf numFmtId="0" fontId="19" fillId="0" borderId="4" xfId="0" applyFont="1" applyBorder="1"/>
    <xf numFmtId="0" fontId="16" fillId="0" borderId="4" xfId="0" applyFont="1" applyBorder="1"/>
    <xf numFmtId="0" fontId="16" fillId="0" borderId="4" xfId="0" applyFont="1" applyBorder="1" applyAlignment="1">
      <alignment horizontal="center"/>
    </xf>
    <xf numFmtId="0" fontId="16" fillId="0" borderId="0" xfId="0" applyFont="1" applyFill="1" applyAlignment="1">
      <alignment horizontal="left"/>
    </xf>
    <xf numFmtId="0" fontId="36" fillId="0" borderId="0" xfId="12" applyFont="1" applyFill="1" applyAlignment="1">
      <alignment horizontal="left"/>
    </xf>
    <xf numFmtId="0" fontId="16" fillId="0" borderId="0" xfId="0" applyFont="1" applyBorder="1" applyAlignment="1">
      <alignment horizontal="left"/>
    </xf>
    <xf numFmtId="0" fontId="11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39" fontId="9" fillId="2" borderId="2" xfId="0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5" fillId="2" borderId="0" xfId="0" applyFont="1" applyFill="1" applyAlignment="1">
      <alignment horizontal="right"/>
    </xf>
    <xf numFmtId="0" fontId="13" fillId="2" borderId="0" xfId="0" applyFont="1" applyFill="1" applyAlignment="1">
      <alignment horizontal="right"/>
    </xf>
    <xf numFmtId="0" fontId="15" fillId="2" borderId="0" xfId="0" applyFont="1" applyFill="1" applyAlignment="1">
      <alignment horizontal="center"/>
    </xf>
    <xf numFmtId="0" fontId="13" fillId="2" borderId="0" xfId="0" applyFont="1" applyFill="1" applyBorder="1" applyAlignment="1">
      <alignment horizontal="center"/>
    </xf>
    <xf numFmtId="1" fontId="9" fillId="2" borderId="1" xfId="0" applyNumberFormat="1" applyFont="1" applyFill="1" applyBorder="1" applyAlignment="1">
      <alignment horizontal="center"/>
    </xf>
    <xf numFmtId="1" fontId="9" fillId="2" borderId="0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164" fontId="9" fillId="2" borderId="2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8" fillId="0" borderId="0" xfId="4" applyFont="1" applyAlignment="1">
      <alignment horizontal="center"/>
    </xf>
    <xf numFmtId="0" fontId="11" fillId="0" borderId="0" xfId="4" applyFont="1" applyAlignment="1">
      <alignment horizontal="center" vertical="top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/>
    </xf>
    <xf numFmtId="0" fontId="37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10" fillId="2" borderId="8" xfId="17" applyFont="1" applyFill="1" applyBorder="1" applyAlignment="1">
      <alignment horizontal="center" vertical="center"/>
    </xf>
    <xf numFmtId="0" fontId="11" fillId="0" borderId="0" xfId="0" applyFont="1" applyAlignment="1">
      <alignment horizontal="center" wrapText="1"/>
    </xf>
    <xf numFmtId="0" fontId="28" fillId="0" borderId="0" xfId="17" applyFont="1" applyFill="1" applyBorder="1" applyAlignment="1">
      <alignment horizontal="center" vertical="center" wrapText="1"/>
    </xf>
    <xf numFmtId="0" fontId="27" fillId="2" borderId="8" xfId="17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center"/>
    </xf>
    <xf numFmtId="0" fontId="37" fillId="2" borderId="12" xfId="0" applyFont="1" applyFill="1" applyBorder="1" applyAlignment="1">
      <alignment horizontal="center"/>
    </xf>
    <xf numFmtId="0" fontId="37" fillId="2" borderId="9" xfId="0" applyFont="1" applyFill="1" applyBorder="1" applyAlignment="1">
      <alignment horizontal="center"/>
    </xf>
    <xf numFmtId="0" fontId="37" fillId="2" borderId="10" xfId="0" applyFont="1" applyFill="1" applyBorder="1" applyAlignment="1">
      <alignment horizontal="center"/>
    </xf>
  </cellXfs>
  <cellStyles count="44">
    <cellStyle name="Comma 2" xfId="3" xr:uid="{00000000-0005-0000-0000-000000000000}"/>
    <cellStyle name="Comma 5" xfId="22" xr:uid="{00000000-0005-0000-0000-000001000000}"/>
    <cellStyle name="Comma 5 2" xfId="39" xr:uid="{00000000-0005-0000-0000-000002000000}"/>
    <cellStyle name="Currency" xfId="1" builtinId="4"/>
    <cellStyle name="Currency 2" xfId="13" xr:uid="{00000000-0005-0000-0000-000004000000}"/>
    <cellStyle name="Currency 2 2" xfId="32" xr:uid="{00000000-0005-0000-0000-000005000000}"/>
    <cellStyle name="Currency 3" xfId="28" xr:uid="{00000000-0005-0000-0000-000006000000}"/>
    <cellStyle name="Currency 3 2" xfId="43" xr:uid="{E224F377-6DD2-4F32-8867-A7BC390D3EFA}"/>
    <cellStyle name="Hyperlink" xfId="12" builtinId="8"/>
    <cellStyle name="Normal" xfId="0" builtinId="0"/>
    <cellStyle name="Normal 10" xfId="20" xr:uid="{00000000-0005-0000-0000-000009000000}"/>
    <cellStyle name="Normal 11" xfId="40" xr:uid="{00000000-0005-0000-0000-00000A000000}"/>
    <cellStyle name="Normal 2" xfId="6" xr:uid="{00000000-0005-0000-0000-00000B000000}"/>
    <cellStyle name="Normal 2 2" xfId="9" xr:uid="{00000000-0005-0000-0000-00000C000000}"/>
    <cellStyle name="Normal 2 2 2" xfId="23" xr:uid="{00000000-0005-0000-0000-00000D000000}"/>
    <cellStyle name="Normal 2 3" xfId="21" xr:uid="{00000000-0005-0000-0000-00000E000000}"/>
    <cellStyle name="Normal 2 4" xfId="41" xr:uid="{00000000-0005-0000-0000-00000F000000}"/>
    <cellStyle name="Normal 3" xfId="4" xr:uid="{00000000-0005-0000-0000-000010000000}"/>
    <cellStyle name="Normal 3 2" xfId="5" xr:uid="{00000000-0005-0000-0000-000011000000}"/>
    <cellStyle name="Normal 3 5" xfId="24" xr:uid="{00000000-0005-0000-0000-000012000000}"/>
    <cellStyle name="Normal 4" xfId="7" xr:uid="{00000000-0005-0000-0000-000013000000}"/>
    <cellStyle name="Normal 4 2" xfId="15" xr:uid="{00000000-0005-0000-0000-000014000000}"/>
    <cellStyle name="Normal 4 2 2" xfId="34" xr:uid="{00000000-0005-0000-0000-000015000000}"/>
    <cellStyle name="Normal 4 3" xfId="17" xr:uid="{00000000-0005-0000-0000-000016000000}"/>
    <cellStyle name="Normal 4 3 2" xfId="36" xr:uid="{00000000-0005-0000-0000-000017000000}"/>
    <cellStyle name="Normal 4 4" xfId="30" xr:uid="{00000000-0005-0000-0000-000018000000}"/>
    <cellStyle name="Normal 5" xfId="8" xr:uid="{00000000-0005-0000-0000-000019000000}"/>
    <cellStyle name="Normal 5 2" xfId="31" xr:uid="{00000000-0005-0000-0000-00001A000000}"/>
    <cellStyle name="Normal 6" xfId="11" xr:uid="{00000000-0005-0000-0000-00001B000000}"/>
    <cellStyle name="Normal 6 2" xfId="16" xr:uid="{00000000-0005-0000-0000-00001C000000}"/>
    <cellStyle name="Normal 6 2 2" xfId="35" xr:uid="{00000000-0005-0000-0000-00001D000000}"/>
    <cellStyle name="Normal 6 3" xfId="18" xr:uid="{00000000-0005-0000-0000-00001E000000}"/>
    <cellStyle name="Normal 6 3 2" xfId="37" xr:uid="{00000000-0005-0000-0000-00001F000000}"/>
    <cellStyle name="Normal 7" xfId="10" xr:uid="{00000000-0005-0000-0000-000020000000}"/>
    <cellStyle name="Normal 8" xfId="27" xr:uid="{00000000-0005-0000-0000-000021000000}"/>
    <cellStyle name="Normal 8 2" xfId="42" xr:uid="{11CD39CD-2E8D-426A-98FB-173501FD5B9F}"/>
    <cellStyle name="Normal 9" xfId="25" xr:uid="{00000000-0005-0000-0000-000022000000}"/>
    <cellStyle name="Percent" xfId="2" builtinId="5"/>
    <cellStyle name="Percent 2" xfId="14" xr:uid="{00000000-0005-0000-0000-000024000000}"/>
    <cellStyle name="Percent 2 2" xfId="19" xr:uid="{00000000-0005-0000-0000-000025000000}"/>
    <cellStyle name="Percent 2 2 2" xfId="38" xr:uid="{00000000-0005-0000-0000-000026000000}"/>
    <cellStyle name="Percent 2 3" xfId="33" xr:uid="{00000000-0005-0000-0000-000027000000}"/>
    <cellStyle name="Percent 3" xfId="29" xr:uid="{00000000-0005-0000-0000-000028000000}"/>
    <cellStyle name="Percent 4" xfId="26" xr:uid="{00000000-0005-0000-0000-000029000000}"/>
  </cellStyles>
  <dxfs count="10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789175100138109"/>
          <c:y val="2.0547288124996392E-2"/>
          <c:w val="0.7489003257627953"/>
          <c:h val="0.93918635523381888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'Table 1'!$A$8:$A$57</c:f>
              <c:strCache>
                <c:ptCount val="50"/>
                <c:pt idx="0">
                  <c:v>New York</c:v>
                </c:pt>
                <c:pt idx="1">
                  <c:v>Hawaii</c:v>
                </c:pt>
                <c:pt idx="2">
                  <c:v>North Dakota</c:v>
                </c:pt>
                <c:pt idx="3">
                  <c:v>Maine</c:v>
                </c:pt>
                <c:pt idx="4">
                  <c:v>Vermont</c:v>
                </c:pt>
                <c:pt idx="5">
                  <c:v>New Mexico</c:v>
                </c:pt>
                <c:pt idx="6">
                  <c:v>Connecticut</c:v>
                </c:pt>
                <c:pt idx="7">
                  <c:v>Minnesota</c:v>
                </c:pt>
                <c:pt idx="8">
                  <c:v>New Jersey</c:v>
                </c:pt>
                <c:pt idx="9">
                  <c:v>Maryland</c:v>
                </c:pt>
                <c:pt idx="10">
                  <c:v>Delaware</c:v>
                </c:pt>
                <c:pt idx="11">
                  <c:v>Illinois</c:v>
                </c:pt>
                <c:pt idx="12">
                  <c:v>Iowa</c:v>
                </c:pt>
                <c:pt idx="13">
                  <c:v>California</c:v>
                </c:pt>
                <c:pt idx="14">
                  <c:v>Nebraska</c:v>
                </c:pt>
                <c:pt idx="15">
                  <c:v>Rhode Island</c:v>
                </c:pt>
                <c:pt idx="16">
                  <c:v>Mississippi</c:v>
                </c:pt>
                <c:pt idx="17">
                  <c:v>Wisconsin</c:v>
                </c:pt>
                <c:pt idx="18">
                  <c:v>Massachusetts</c:v>
                </c:pt>
                <c:pt idx="19">
                  <c:v>Oregon</c:v>
                </c:pt>
                <c:pt idx="20">
                  <c:v>West Virginia</c:v>
                </c:pt>
                <c:pt idx="21">
                  <c:v>Kentucky</c:v>
                </c:pt>
                <c:pt idx="22">
                  <c:v>Kansas</c:v>
                </c:pt>
                <c:pt idx="23">
                  <c:v>Arkansas</c:v>
                </c:pt>
                <c:pt idx="24">
                  <c:v>Pennsylvania</c:v>
                </c:pt>
                <c:pt idx="25">
                  <c:v>Ohio</c:v>
                </c:pt>
                <c:pt idx="26">
                  <c:v>Washington</c:v>
                </c:pt>
                <c:pt idx="27">
                  <c:v>Indiana</c:v>
                </c:pt>
                <c:pt idx="28">
                  <c:v>Virginia</c:v>
                </c:pt>
                <c:pt idx="29">
                  <c:v>Utah</c:v>
                </c:pt>
                <c:pt idx="30">
                  <c:v>Nevada</c:v>
                </c:pt>
                <c:pt idx="31">
                  <c:v>Louisiana</c:v>
                </c:pt>
                <c:pt idx="32">
                  <c:v>Colorado</c:v>
                </c:pt>
                <c:pt idx="33">
                  <c:v>Idaho</c:v>
                </c:pt>
                <c:pt idx="34">
                  <c:v>Montana</c:v>
                </c:pt>
                <c:pt idx="35">
                  <c:v>Texas</c:v>
                </c:pt>
                <c:pt idx="36">
                  <c:v>South Carolina</c:v>
                </c:pt>
                <c:pt idx="37">
                  <c:v>Arizona</c:v>
                </c:pt>
                <c:pt idx="38">
                  <c:v>Alabama</c:v>
                </c:pt>
                <c:pt idx="39">
                  <c:v>North Carolina</c:v>
                </c:pt>
                <c:pt idx="40">
                  <c:v>Michigan</c:v>
                </c:pt>
                <c:pt idx="41">
                  <c:v>Oklahoma</c:v>
                </c:pt>
                <c:pt idx="42">
                  <c:v>Wyoming</c:v>
                </c:pt>
                <c:pt idx="43">
                  <c:v>Georgia</c:v>
                </c:pt>
                <c:pt idx="44">
                  <c:v>South Dakota</c:v>
                </c:pt>
                <c:pt idx="45">
                  <c:v>Missouri</c:v>
                </c:pt>
                <c:pt idx="46">
                  <c:v>New Hampshire</c:v>
                </c:pt>
                <c:pt idx="47">
                  <c:v>Tennessee</c:v>
                </c:pt>
                <c:pt idx="48">
                  <c:v>Florida</c:v>
                </c:pt>
                <c:pt idx="49">
                  <c:v>Alaska</c:v>
                </c:pt>
              </c:strCache>
            </c:strRef>
          </c:cat>
          <c:val>
            <c:numRef>
              <c:f>'Table 1'!$F$8:$F$57</c:f>
              <c:numCache>
                <c:formatCode>0.00_);\(0.00\)</c:formatCode>
                <c:ptCount val="50"/>
                <c:pt idx="0">
                  <c:v>147.1359186598298</c:v>
                </c:pt>
                <c:pt idx="1">
                  <c:v>136.27318546995787</c:v>
                </c:pt>
                <c:pt idx="2">
                  <c:v>132.53796770461972</c:v>
                </c:pt>
                <c:pt idx="3">
                  <c:v>127.00392082831128</c:v>
                </c:pt>
                <c:pt idx="4">
                  <c:v>116.46506203543677</c:v>
                </c:pt>
                <c:pt idx="5">
                  <c:v>115.18866979628453</c:v>
                </c:pt>
                <c:pt idx="6">
                  <c:v>111.63654474758438</c:v>
                </c:pt>
                <c:pt idx="7">
                  <c:v>111.55185692486994</c:v>
                </c:pt>
                <c:pt idx="8">
                  <c:v>110.97397936719109</c:v>
                </c:pt>
                <c:pt idx="9">
                  <c:v>109.44168354925075</c:v>
                </c:pt>
                <c:pt idx="10">
                  <c:v>109.22407781589212</c:v>
                </c:pt>
                <c:pt idx="11">
                  <c:v>108.95735533113626</c:v>
                </c:pt>
                <c:pt idx="12">
                  <c:v>108.05213375355294</c:v>
                </c:pt>
                <c:pt idx="13">
                  <c:v>107.7148070035603</c:v>
                </c:pt>
                <c:pt idx="14">
                  <c:v>104.66644386162675</c:v>
                </c:pt>
                <c:pt idx="15">
                  <c:v>102.82082962400503</c:v>
                </c:pt>
                <c:pt idx="16">
                  <c:v>100.23422717243547</c:v>
                </c:pt>
                <c:pt idx="17">
                  <c:v>99.822522096720775</c:v>
                </c:pt>
                <c:pt idx="18">
                  <c:v>99.304754196138518</c:v>
                </c:pt>
                <c:pt idx="19">
                  <c:v>99.277017146816519</c:v>
                </c:pt>
                <c:pt idx="20">
                  <c:v>99.010253472460207</c:v>
                </c:pt>
                <c:pt idx="21">
                  <c:v>98.783974138105762</c:v>
                </c:pt>
                <c:pt idx="22">
                  <c:v>98.604262731110666</c:v>
                </c:pt>
                <c:pt idx="23">
                  <c:v>98.084940530814492</c:v>
                </c:pt>
                <c:pt idx="24">
                  <c:v>97.503624178562319</c:v>
                </c:pt>
                <c:pt idx="25">
                  <c:v>97.082864417520938</c:v>
                </c:pt>
                <c:pt idx="26">
                  <c:v>96.901538804797909</c:v>
                </c:pt>
                <c:pt idx="27">
                  <c:v>96.898053849070919</c:v>
                </c:pt>
                <c:pt idx="28">
                  <c:v>95.125327320294531</c:v>
                </c:pt>
                <c:pt idx="29">
                  <c:v>93.343585158922394</c:v>
                </c:pt>
                <c:pt idx="30">
                  <c:v>92.600840221614334</c:v>
                </c:pt>
                <c:pt idx="31">
                  <c:v>92.246917122668819</c:v>
                </c:pt>
                <c:pt idx="32">
                  <c:v>92.008467724622435</c:v>
                </c:pt>
                <c:pt idx="33">
                  <c:v>90.661760897972457</c:v>
                </c:pt>
                <c:pt idx="34">
                  <c:v>89.78584965839859</c:v>
                </c:pt>
                <c:pt idx="35">
                  <c:v>88.827295164669607</c:v>
                </c:pt>
                <c:pt idx="36">
                  <c:v>87.82772666960588</c:v>
                </c:pt>
                <c:pt idx="37">
                  <c:v>87.24667151394317</c:v>
                </c:pt>
                <c:pt idx="38">
                  <c:v>87.141169273388357</c:v>
                </c:pt>
                <c:pt idx="39">
                  <c:v>87.070584972170465</c:v>
                </c:pt>
                <c:pt idx="40">
                  <c:v>86.651332226593809</c:v>
                </c:pt>
                <c:pt idx="41">
                  <c:v>86.022972964520491</c:v>
                </c:pt>
                <c:pt idx="42">
                  <c:v>83.763479628073412</c:v>
                </c:pt>
                <c:pt idx="43">
                  <c:v>83.669926664407825</c:v>
                </c:pt>
                <c:pt idx="44">
                  <c:v>81.182572699141346</c:v>
                </c:pt>
                <c:pt idx="45">
                  <c:v>81.098615523267227</c:v>
                </c:pt>
                <c:pt idx="46">
                  <c:v>79.5975132511022</c:v>
                </c:pt>
                <c:pt idx="47">
                  <c:v>76.003200739968079</c:v>
                </c:pt>
                <c:pt idx="48">
                  <c:v>74.929196645315301</c:v>
                </c:pt>
                <c:pt idx="49">
                  <c:v>73.520090197262121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AE-4A23-8809-085BC92358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958336"/>
        <c:axId val="123867520"/>
      </c:barChart>
      <c:catAx>
        <c:axId val="118958336"/>
        <c:scaling>
          <c:orientation val="maxMin"/>
        </c:scaling>
        <c:delete val="0"/>
        <c:axPos val="l"/>
        <c:numFmt formatCode="&quot;$&quot;#,##0.00_);\(&quot;$&quot;#,##0.00\)" sourceLinked="0"/>
        <c:majorTickMark val="out"/>
        <c:minorTickMark val="none"/>
        <c:tickLblPos val="nextTo"/>
        <c:txPr>
          <a:bodyPr/>
          <a:lstStyle/>
          <a:p>
            <a:pPr>
              <a:defRPr sz="900" baseline="0"/>
            </a:pPr>
            <a:endParaRPr lang="en-US"/>
          </a:p>
        </c:txPr>
        <c:crossAx val="123867520"/>
        <c:crosses val="autoZero"/>
        <c:auto val="1"/>
        <c:lblAlgn val="ctr"/>
        <c:lblOffset val="100"/>
        <c:noMultiLvlLbl val="0"/>
      </c:catAx>
      <c:valAx>
        <c:axId val="123867520"/>
        <c:scaling>
          <c:orientation val="minMax"/>
        </c:scaling>
        <c:delete val="0"/>
        <c:axPos val="t"/>
        <c:majorGridlines/>
        <c:numFmt formatCode="&quot;$&quot;#,##0_);\(&quot;$&quot;#,##0\)" sourceLinked="0"/>
        <c:majorTickMark val="cross"/>
        <c:minorTickMark val="none"/>
        <c:tickLblPos val="high"/>
        <c:crossAx val="1189583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633" l="0.70000000000000062" r="0.70000000000000062" t="0.75000000000000633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693694684875933E-2"/>
          <c:y val="2.7812516958475805E-2"/>
          <c:w val="0.9136009514161586"/>
          <c:h val="0.8268046284922127"/>
        </c:manualLayout>
      </c:layout>
      <c:lineChart>
        <c:grouping val="standard"/>
        <c:varyColors val="0"/>
        <c:ser>
          <c:idx val="0"/>
          <c:order val="0"/>
          <c:tx>
            <c:v>Washington</c:v>
          </c:tx>
          <c:spPr>
            <a:ln>
              <a:prstDash val="dash"/>
            </a:ln>
          </c:spPr>
          <c:marker>
            <c:symbol val="diamond"/>
            <c:size val="3"/>
          </c:marker>
          <c:cat>
            <c:numRef>
              <c:f>'[1]Table 6 '!$A$7:$A$43</c:f>
              <c:numCache>
                <c:formatCode>General</c:formatCode>
                <c:ptCount val="37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2006</c:v>
                </c:pt>
                <c:pt idx="15">
                  <c:v>2005</c:v>
                </c:pt>
                <c:pt idx="16">
                  <c:v>2004</c:v>
                </c:pt>
                <c:pt idx="17">
                  <c:v>2003</c:v>
                </c:pt>
                <c:pt idx="18">
                  <c:v>2002</c:v>
                </c:pt>
                <c:pt idx="19">
                  <c:v>2001</c:v>
                </c:pt>
                <c:pt idx="20">
                  <c:v>2000</c:v>
                </c:pt>
                <c:pt idx="21">
                  <c:v>1999</c:v>
                </c:pt>
                <c:pt idx="22">
                  <c:v>1998</c:v>
                </c:pt>
                <c:pt idx="23">
                  <c:v>1997</c:v>
                </c:pt>
                <c:pt idx="24">
                  <c:v>1996</c:v>
                </c:pt>
                <c:pt idx="25">
                  <c:v>1995</c:v>
                </c:pt>
                <c:pt idx="26">
                  <c:v>1994</c:v>
                </c:pt>
                <c:pt idx="27">
                  <c:v>1993</c:v>
                </c:pt>
                <c:pt idx="28">
                  <c:v>1992</c:v>
                </c:pt>
                <c:pt idx="29">
                  <c:v>1991</c:v>
                </c:pt>
                <c:pt idx="30">
                  <c:v>1990</c:v>
                </c:pt>
                <c:pt idx="31">
                  <c:v>1989</c:v>
                </c:pt>
                <c:pt idx="32">
                  <c:v>1988</c:v>
                </c:pt>
                <c:pt idx="33">
                  <c:v>1987</c:v>
                </c:pt>
                <c:pt idx="34">
                  <c:v>1986</c:v>
                </c:pt>
                <c:pt idx="35">
                  <c:v>1985</c:v>
                </c:pt>
                <c:pt idx="36">
                  <c:v>1984</c:v>
                </c:pt>
              </c:numCache>
            </c:numRef>
          </c:cat>
          <c:val>
            <c:numRef>
              <c:f>'[1]Table 6 '!$B$7:$B$43</c:f>
              <c:numCache>
                <c:formatCode>General</c:formatCode>
                <c:ptCount val="37"/>
                <c:pt idx="0">
                  <c:v>96.9</c:v>
                </c:pt>
                <c:pt idx="1">
                  <c:v>100.34</c:v>
                </c:pt>
                <c:pt idx="2">
                  <c:v>101.94</c:v>
                </c:pt>
                <c:pt idx="3">
                  <c:v>98.7</c:v>
                </c:pt>
                <c:pt idx="4">
                  <c:v>96.7</c:v>
                </c:pt>
                <c:pt idx="5">
                  <c:v>95.08</c:v>
                </c:pt>
                <c:pt idx="6">
                  <c:v>96.57</c:v>
                </c:pt>
                <c:pt idx="7">
                  <c:v>94.45</c:v>
                </c:pt>
                <c:pt idx="8">
                  <c:v>97.49</c:v>
                </c:pt>
                <c:pt idx="9">
                  <c:v>100.82</c:v>
                </c:pt>
                <c:pt idx="10">
                  <c:v>97.61</c:v>
                </c:pt>
                <c:pt idx="11">
                  <c:v>93.58</c:v>
                </c:pt>
                <c:pt idx="12">
                  <c:v>103.21</c:v>
                </c:pt>
                <c:pt idx="13">
                  <c:v>107.98</c:v>
                </c:pt>
                <c:pt idx="14">
                  <c:v>107.48</c:v>
                </c:pt>
                <c:pt idx="15">
                  <c:v>102.19</c:v>
                </c:pt>
                <c:pt idx="16">
                  <c:v>106.27</c:v>
                </c:pt>
                <c:pt idx="18">
                  <c:v>100.9</c:v>
                </c:pt>
                <c:pt idx="20">
                  <c:v>107.53</c:v>
                </c:pt>
                <c:pt idx="21">
                  <c:v>111.25</c:v>
                </c:pt>
                <c:pt idx="22">
                  <c:v>115</c:v>
                </c:pt>
                <c:pt idx="23">
                  <c:v>117.49</c:v>
                </c:pt>
                <c:pt idx="24">
                  <c:v>119.79</c:v>
                </c:pt>
                <c:pt idx="25">
                  <c:v>123</c:v>
                </c:pt>
                <c:pt idx="26">
                  <c:v>121.24</c:v>
                </c:pt>
                <c:pt idx="27">
                  <c:v>117.95</c:v>
                </c:pt>
                <c:pt idx="28">
                  <c:v>122.17</c:v>
                </c:pt>
                <c:pt idx="29">
                  <c:v>121.75</c:v>
                </c:pt>
                <c:pt idx="30">
                  <c:v>122.98</c:v>
                </c:pt>
                <c:pt idx="31">
                  <c:v>118.76</c:v>
                </c:pt>
                <c:pt idx="32">
                  <c:v>117.04</c:v>
                </c:pt>
                <c:pt idx="33">
                  <c:v>114.99</c:v>
                </c:pt>
                <c:pt idx="34">
                  <c:v>113.89</c:v>
                </c:pt>
                <c:pt idx="35">
                  <c:v>108.47</c:v>
                </c:pt>
                <c:pt idx="36">
                  <c:v>112.85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8A-41F7-A89F-E365A6845157}"/>
            </c:ext>
          </c:extLst>
        </c:ser>
        <c:ser>
          <c:idx val="1"/>
          <c:order val="1"/>
          <c:tx>
            <c:v>United States</c:v>
          </c:tx>
          <c:marker>
            <c:symbol val="diamond"/>
            <c:size val="3"/>
          </c:marker>
          <c:cat>
            <c:numRef>
              <c:f>'[1]Table 6 '!$A$7:$A$43</c:f>
              <c:numCache>
                <c:formatCode>General</c:formatCode>
                <c:ptCount val="37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2006</c:v>
                </c:pt>
                <c:pt idx="15">
                  <c:v>2005</c:v>
                </c:pt>
                <c:pt idx="16">
                  <c:v>2004</c:v>
                </c:pt>
                <c:pt idx="17">
                  <c:v>2003</c:v>
                </c:pt>
                <c:pt idx="18">
                  <c:v>2002</c:v>
                </c:pt>
                <c:pt idx="19">
                  <c:v>2001</c:v>
                </c:pt>
                <c:pt idx="20">
                  <c:v>2000</c:v>
                </c:pt>
                <c:pt idx="21">
                  <c:v>1999</c:v>
                </c:pt>
                <c:pt idx="22">
                  <c:v>1998</c:v>
                </c:pt>
                <c:pt idx="23">
                  <c:v>1997</c:v>
                </c:pt>
                <c:pt idx="24">
                  <c:v>1996</c:v>
                </c:pt>
                <c:pt idx="25">
                  <c:v>1995</c:v>
                </c:pt>
                <c:pt idx="26">
                  <c:v>1994</c:v>
                </c:pt>
                <c:pt idx="27">
                  <c:v>1993</c:v>
                </c:pt>
                <c:pt idx="28">
                  <c:v>1992</c:v>
                </c:pt>
                <c:pt idx="29">
                  <c:v>1991</c:v>
                </c:pt>
                <c:pt idx="30">
                  <c:v>1990</c:v>
                </c:pt>
                <c:pt idx="31">
                  <c:v>1989</c:v>
                </c:pt>
                <c:pt idx="32">
                  <c:v>1988</c:v>
                </c:pt>
                <c:pt idx="33">
                  <c:v>1987</c:v>
                </c:pt>
                <c:pt idx="34">
                  <c:v>1986</c:v>
                </c:pt>
                <c:pt idx="35">
                  <c:v>1985</c:v>
                </c:pt>
                <c:pt idx="36">
                  <c:v>1984</c:v>
                </c:pt>
              </c:numCache>
            </c:numRef>
          </c:cat>
          <c:val>
            <c:numRef>
              <c:f>'[1]Table 6 '!$C$7:$C$43</c:f>
              <c:numCache>
                <c:formatCode>General</c:formatCode>
                <c:ptCount val="37"/>
                <c:pt idx="0">
                  <c:v>98.63</c:v>
                </c:pt>
                <c:pt idx="1">
                  <c:v>103.86</c:v>
                </c:pt>
                <c:pt idx="2">
                  <c:v>102.49</c:v>
                </c:pt>
                <c:pt idx="3">
                  <c:v>100.04</c:v>
                </c:pt>
                <c:pt idx="4">
                  <c:v>98.88</c:v>
                </c:pt>
                <c:pt idx="5">
                  <c:v>102.13</c:v>
                </c:pt>
                <c:pt idx="6">
                  <c:v>103.92</c:v>
                </c:pt>
                <c:pt idx="7">
                  <c:v>103.34</c:v>
                </c:pt>
                <c:pt idx="8">
                  <c:v>104.86</c:v>
                </c:pt>
                <c:pt idx="9">
                  <c:v>106.62</c:v>
                </c:pt>
                <c:pt idx="10">
                  <c:v>104.89</c:v>
                </c:pt>
                <c:pt idx="11">
                  <c:v>103.17</c:v>
                </c:pt>
                <c:pt idx="12">
                  <c:v>112.33</c:v>
                </c:pt>
                <c:pt idx="13">
                  <c:v>111.42</c:v>
                </c:pt>
                <c:pt idx="14">
                  <c:v>111.93</c:v>
                </c:pt>
                <c:pt idx="15">
                  <c:v>108.34</c:v>
                </c:pt>
                <c:pt idx="16">
                  <c:v>110.33</c:v>
                </c:pt>
                <c:pt idx="18">
                  <c:v>103.98</c:v>
                </c:pt>
                <c:pt idx="20">
                  <c:v>112.28</c:v>
                </c:pt>
                <c:pt idx="21">
                  <c:v>110.48</c:v>
                </c:pt>
                <c:pt idx="22">
                  <c:v>111.7</c:v>
                </c:pt>
                <c:pt idx="23">
                  <c:v>111.43</c:v>
                </c:pt>
                <c:pt idx="24">
                  <c:v>112.99</c:v>
                </c:pt>
                <c:pt idx="25">
                  <c:v>116.94</c:v>
                </c:pt>
                <c:pt idx="26">
                  <c:v>116.71</c:v>
                </c:pt>
                <c:pt idx="27">
                  <c:v>115.62</c:v>
                </c:pt>
                <c:pt idx="28">
                  <c:v>115.38</c:v>
                </c:pt>
                <c:pt idx="29">
                  <c:v>112.67</c:v>
                </c:pt>
                <c:pt idx="30">
                  <c:v>114.84</c:v>
                </c:pt>
                <c:pt idx="31">
                  <c:v>115.63</c:v>
                </c:pt>
                <c:pt idx="32">
                  <c:v>115.62</c:v>
                </c:pt>
                <c:pt idx="33">
                  <c:v>114.79</c:v>
                </c:pt>
                <c:pt idx="34">
                  <c:v>112.36</c:v>
                </c:pt>
                <c:pt idx="35">
                  <c:v>112.79</c:v>
                </c:pt>
                <c:pt idx="36">
                  <c:v>112.97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8A-41F7-A89F-E365A68451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075136"/>
        <c:axId val="82617088"/>
      </c:lineChart>
      <c:catAx>
        <c:axId val="7207513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crossAx val="82617088"/>
        <c:crosses val="autoZero"/>
        <c:auto val="1"/>
        <c:lblAlgn val="ctr"/>
        <c:lblOffset val="100"/>
        <c:noMultiLvlLbl val="0"/>
      </c:catAx>
      <c:valAx>
        <c:axId val="82617088"/>
        <c:scaling>
          <c:orientation val="minMax"/>
          <c:min val="80"/>
        </c:scaling>
        <c:delete val="0"/>
        <c:axPos val="r"/>
        <c:majorGridlines/>
        <c:numFmt formatCode="&quot;$&quot;#,##0" sourceLinked="0"/>
        <c:majorTickMark val="out"/>
        <c:minorTickMark val="none"/>
        <c:tickLblPos val="high"/>
        <c:crossAx val="720751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1210843611258136"/>
          <c:y val="0.6064170105376393"/>
          <c:w val="0.17988846652239135"/>
          <c:h val="0.23967290491906787"/>
        </c:manualLayout>
      </c:layout>
      <c:overlay val="1"/>
    </c:legend>
    <c:plotVisOnly val="1"/>
    <c:dispBlanksAs val="gap"/>
    <c:showDLblsOverMax val="0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657521589379657E-2"/>
          <c:y val="4.218074341757895E-2"/>
          <c:w val="0.8407848257398276"/>
          <c:h val="0.84716129119108063"/>
        </c:manualLayout>
      </c:layout>
      <c:lineChart>
        <c:grouping val="standard"/>
        <c:varyColors val="0"/>
        <c:ser>
          <c:idx val="1"/>
          <c:order val="0"/>
          <c:tx>
            <c:v>State &amp; Local Taxes Per Capita</c:v>
          </c:tx>
          <c:marker>
            <c:symbol val="circle"/>
            <c:size val="2"/>
          </c:marker>
          <c:cat>
            <c:numRef>
              <c:f>'[2]Chart3 Data'!$A$6:$A$49</c:f>
              <c:numCache>
                <c:formatCode>General</c:formatCode>
                <c:ptCount val="4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2006</c:v>
                </c:pt>
                <c:pt idx="15">
                  <c:v>2005</c:v>
                </c:pt>
                <c:pt idx="16">
                  <c:v>2004</c:v>
                </c:pt>
                <c:pt idx="17">
                  <c:v>2003</c:v>
                </c:pt>
                <c:pt idx="18">
                  <c:v>2002</c:v>
                </c:pt>
                <c:pt idx="19">
                  <c:v>2001</c:v>
                </c:pt>
                <c:pt idx="20">
                  <c:v>2000</c:v>
                </c:pt>
                <c:pt idx="21">
                  <c:v>1999</c:v>
                </c:pt>
                <c:pt idx="22">
                  <c:v>1998</c:v>
                </c:pt>
                <c:pt idx="23">
                  <c:v>1997</c:v>
                </c:pt>
                <c:pt idx="24">
                  <c:v>1996</c:v>
                </c:pt>
                <c:pt idx="25">
                  <c:v>1995</c:v>
                </c:pt>
                <c:pt idx="26">
                  <c:v>1994</c:v>
                </c:pt>
                <c:pt idx="27">
                  <c:v>1993</c:v>
                </c:pt>
                <c:pt idx="28">
                  <c:v>1992</c:v>
                </c:pt>
                <c:pt idx="29">
                  <c:v>1991</c:v>
                </c:pt>
                <c:pt idx="30">
                  <c:v>1990</c:v>
                </c:pt>
                <c:pt idx="31">
                  <c:v>1989</c:v>
                </c:pt>
                <c:pt idx="32">
                  <c:v>1988</c:v>
                </c:pt>
                <c:pt idx="33">
                  <c:v>1987</c:v>
                </c:pt>
                <c:pt idx="34">
                  <c:v>1986</c:v>
                </c:pt>
                <c:pt idx="35">
                  <c:v>1985</c:v>
                </c:pt>
                <c:pt idx="36">
                  <c:v>1984</c:v>
                </c:pt>
                <c:pt idx="37">
                  <c:v>1983</c:v>
                </c:pt>
                <c:pt idx="38">
                  <c:v>1982</c:v>
                </c:pt>
                <c:pt idx="39">
                  <c:v>1981</c:v>
                </c:pt>
                <c:pt idx="40">
                  <c:v>1980</c:v>
                </c:pt>
                <c:pt idx="41">
                  <c:v>1979</c:v>
                </c:pt>
                <c:pt idx="42">
                  <c:v>1978</c:v>
                </c:pt>
                <c:pt idx="43">
                  <c:v>1977</c:v>
                </c:pt>
              </c:numCache>
            </c:numRef>
          </c:cat>
          <c:val>
            <c:numRef>
              <c:f>'[2]Chart3 Data'!$D$6:$D$49</c:f>
              <c:numCache>
                <c:formatCode>General</c:formatCode>
                <c:ptCount val="44"/>
                <c:pt idx="0">
                  <c:v>5379.8064988648712</c:v>
                </c:pt>
                <c:pt idx="1">
                  <c:v>5622.3696933946685</c:v>
                </c:pt>
                <c:pt idx="2">
                  <c:v>5493.0273711088239</c:v>
                </c:pt>
                <c:pt idx="3">
                  <c:v>5154.0616863979803</c:v>
                </c:pt>
                <c:pt idx="4">
                  <c:v>4996.6916050637938</c:v>
                </c:pt>
                <c:pt idx="5">
                  <c:v>4797.6353665467841</c:v>
                </c:pt>
                <c:pt idx="6">
                  <c:v>4626.6161488272319</c:v>
                </c:pt>
                <c:pt idx="7">
                  <c:v>4517.7508211674749</c:v>
                </c:pt>
                <c:pt idx="8">
                  <c:v>4437.8527661921817</c:v>
                </c:pt>
                <c:pt idx="9">
                  <c:v>4470.1232257902802</c:v>
                </c:pt>
                <c:pt idx="10">
                  <c:v>4329.5532491896302</c:v>
                </c:pt>
                <c:pt idx="11">
                  <c:v>4507.0740509714742</c:v>
                </c:pt>
                <c:pt idx="12">
                  <c:v>4868.9068177714544</c:v>
                </c:pt>
                <c:pt idx="13">
                  <c:v>4792.4159346913093</c:v>
                </c:pt>
                <c:pt idx="14">
                  <c:v>4540.6413754493033</c:v>
                </c:pt>
                <c:pt idx="15">
                  <c:v>4314.5032635158786</c:v>
                </c:pt>
                <c:pt idx="16">
                  <c:v>4130.0122372313444</c:v>
                </c:pt>
                <c:pt idx="18">
                  <c:v>4074.837334832127</c:v>
                </c:pt>
                <c:pt idx="20">
                  <c:v>4170.1590289623618</c:v>
                </c:pt>
                <c:pt idx="21">
                  <c:v>4223.8558662712721</c:v>
                </c:pt>
                <c:pt idx="22">
                  <c:v>4168.6150075541436</c:v>
                </c:pt>
                <c:pt idx="23">
                  <c:v>4057.5976278559619</c:v>
                </c:pt>
                <c:pt idx="24">
                  <c:v>3933.0016095711603</c:v>
                </c:pt>
                <c:pt idx="25">
                  <c:v>3904.9175001176113</c:v>
                </c:pt>
                <c:pt idx="26">
                  <c:v>3784.0077636858882</c:v>
                </c:pt>
                <c:pt idx="27">
                  <c:v>3617.8024903404275</c:v>
                </c:pt>
                <c:pt idx="28">
                  <c:v>3535.4610882834186</c:v>
                </c:pt>
                <c:pt idx="29">
                  <c:v>3479.2226671600938</c:v>
                </c:pt>
                <c:pt idx="30">
                  <c:v>3378.6758041424605</c:v>
                </c:pt>
                <c:pt idx="31">
                  <c:v>3142.4892735917692</c:v>
                </c:pt>
                <c:pt idx="32">
                  <c:v>3043.3511224688373</c:v>
                </c:pt>
                <c:pt idx="33">
                  <c:v>2978.1869593265428</c:v>
                </c:pt>
                <c:pt idx="34">
                  <c:v>2917.9674608249211</c:v>
                </c:pt>
                <c:pt idx="35">
                  <c:v>2700.3311391124239</c:v>
                </c:pt>
                <c:pt idx="36">
                  <c:v>2718.2395391839136</c:v>
                </c:pt>
                <c:pt idx="37">
                  <c:v>2586.0255474307196</c:v>
                </c:pt>
                <c:pt idx="38">
                  <c:v>2404.1340441930615</c:v>
                </c:pt>
                <c:pt idx="39">
                  <c:v>2212.0522043427491</c:v>
                </c:pt>
                <c:pt idx="40">
                  <c:v>2238.6473523954619</c:v>
                </c:pt>
                <c:pt idx="41">
                  <c:v>2457.4584483801623</c:v>
                </c:pt>
                <c:pt idx="42">
                  <c:v>2510.1984845315324</c:v>
                </c:pt>
                <c:pt idx="43">
                  <c:v>2403.0129623599473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52A-4CDA-A474-E8D0176A21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839680"/>
        <c:axId val="128841216"/>
      </c:lineChart>
      <c:lineChart>
        <c:grouping val="standard"/>
        <c:varyColors val="0"/>
        <c:ser>
          <c:idx val="0"/>
          <c:order val="1"/>
          <c:tx>
            <c:v>Real Per Capita Income</c:v>
          </c:tx>
          <c:marker>
            <c:symbol val="none"/>
          </c:marker>
          <c:val>
            <c:numRef>
              <c:f>'[2]Chart3 Data'!$I$6:$I$49</c:f>
              <c:numCache>
                <c:formatCode>General</c:formatCode>
                <c:ptCount val="44"/>
                <c:pt idx="0">
                  <c:v>26630.89180784428</c:v>
                </c:pt>
                <c:pt idx="1">
                  <c:v>27441.363812299245</c:v>
                </c:pt>
                <c:pt idx="2">
                  <c:v>27581.542595719508</c:v>
                </c:pt>
                <c:pt idx="3">
                  <c:v>27468.051784529489</c:v>
                </c:pt>
                <c:pt idx="4">
                  <c:v>27225.815546866925</c:v>
                </c:pt>
                <c:pt idx="5">
                  <c:v>27808.27056263799</c:v>
                </c:pt>
                <c:pt idx="6">
                  <c:v>28463.846896779625</c:v>
                </c:pt>
                <c:pt idx="7">
                  <c:v>28958.081531489643</c:v>
                </c:pt>
                <c:pt idx="8">
                  <c:v>29952.035359757803</c:v>
                </c:pt>
                <c:pt idx="9">
                  <c:v>30402.686772446435</c:v>
                </c:pt>
                <c:pt idx="10">
                  <c:v>31241.695601321258</c:v>
                </c:pt>
                <c:pt idx="11">
                  <c:v>32478.342769678653</c:v>
                </c:pt>
                <c:pt idx="12">
                  <c:v>33270.899523860084</c:v>
                </c:pt>
                <c:pt idx="13">
                  <c:v>33626.020285316081</c:v>
                </c:pt>
                <c:pt idx="14">
                  <c:v>34600.838304847493</c:v>
                </c:pt>
                <c:pt idx="15">
                  <c:v>34746.621013825861</c:v>
                </c:pt>
                <c:pt idx="16">
                  <c:v>35121.40632333776</c:v>
                </c:pt>
                <c:pt idx="17">
                  <c:v>35675.496924580941</c:v>
                </c:pt>
                <c:pt idx="18">
                  <c:v>37070.950666439108</c:v>
                </c:pt>
                <c:pt idx="19">
                  <c:v>38563.115960750496</c:v>
                </c:pt>
                <c:pt idx="20">
                  <c:v>41067.173796609401</c:v>
                </c:pt>
                <c:pt idx="21">
                  <c:v>42479.257209960881</c:v>
                </c:pt>
                <c:pt idx="22">
                  <c:v>43906.364520964045</c:v>
                </c:pt>
                <c:pt idx="23">
                  <c:v>43412.693931463429</c:v>
                </c:pt>
                <c:pt idx="24">
                  <c:v>42911.875606469388</c:v>
                </c:pt>
                <c:pt idx="25">
                  <c:v>43400.311949628369</c:v>
                </c:pt>
                <c:pt idx="26">
                  <c:v>44887.844713075763</c:v>
                </c:pt>
                <c:pt idx="27">
                  <c:v>44726.644691963083</c:v>
                </c:pt>
                <c:pt idx="28">
                  <c:v>46455.347909613462</c:v>
                </c:pt>
                <c:pt idx="29">
                  <c:v>48388.03019955472</c:v>
                </c:pt>
                <c:pt idx="30">
                  <c:v>49054.137709381583</c:v>
                </c:pt>
                <c:pt idx="31">
                  <c:v>45822.140295970901</c:v>
                </c:pt>
                <c:pt idx="32">
                  <c:v>46102.089793706036</c:v>
                </c:pt>
                <c:pt idx="33">
                  <c:v>47165.525347304683</c:v>
                </c:pt>
                <c:pt idx="34">
                  <c:v>49539.64378609386</c:v>
                </c:pt>
                <c:pt idx="35">
                  <c:v>49239.649211210046</c:v>
                </c:pt>
                <c:pt idx="36">
                  <c:v>51399.162415734972</c:v>
                </c:pt>
                <c:pt idx="37">
                  <c:v>53083.000000000007</c:v>
                </c:pt>
                <c:pt idx="38">
                  <c:v>54373.077573131457</c:v>
                </c:pt>
                <c:pt idx="39">
                  <c:v>55639.834113399593</c:v>
                </c:pt>
                <c:pt idx="40">
                  <c:v>57138.303975821102</c:v>
                </c:pt>
                <c:pt idx="41">
                  <c:v>59829.877761694057</c:v>
                </c:pt>
                <c:pt idx="42">
                  <c:v>62887.571007010192</c:v>
                </c:pt>
                <c:pt idx="43">
                  <c:v>64961.172201019996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2A-4CDA-A474-E8D0176A21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15392"/>
        <c:axId val="128842752"/>
      </c:lineChart>
      <c:catAx>
        <c:axId val="12883968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solidFill>
                  <a:schemeClr val="tx1"/>
                </a:solidFill>
                <a:latin typeface="Arial" pitchFamily="34" charset="0"/>
              </a:defRPr>
            </a:pPr>
            <a:endParaRPr lang="en-US"/>
          </a:p>
        </c:txPr>
        <c:crossAx val="128841216"/>
        <c:crosses val="autoZero"/>
        <c:auto val="1"/>
        <c:lblAlgn val="ctr"/>
        <c:lblOffset val="100"/>
        <c:noMultiLvlLbl val="0"/>
      </c:catAx>
      <c:valAx>
        <c:axId val="128841216"/>
        <c:scaling>
          <c:orientation val="minMax"/>
          <c:min val="1000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solidFill>
                  <a:srgbClr val="C00000"/>
                </a:solidFill>
              </a:defRPr>
            </a:pPr>
            <a:endParaRPr lang="en-US"/>
          </a:p>
        </c:txPr>
        <c:crossAx val="128839680"/>
        <c:crosses val="autoZero"/>
        <c:crossBetween val="between"/>
      </c:valAx>
      <c:valAx>
        <c:axId val="1288427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4315392"/>
        <c:crosses val="autoZero"/>
        <c:crossBetween val="between"/>
      </c:valAx>
      <c:catAx>
        <c:axId val="64315392"/>
        <c:scaling>
          <c:orientation val="minMax"/>
        </c:scaling>
        <c:delete val="1"/>
        <c:axPos val="b"/>
        <c:majorTickMark val="out"/>
        <c:minorTickMark val="none"/>
        <c:tickLblPos val="none"/>
        <c:crossAx val="128842752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31842293033656377"/>
          <c:y val="0.6579172576632446"/>
          <c:w val="0.55739843992766447"/>
          <c:h val="7.1859238461603456E-2"/>
        </c:manualLayout>
      </c:layout>
      <c:overlay val="1"/>
    </c:legend>
    <c:plotVisOnly val="1"/>
    <c:dispBlanksAs val="gap"/>
    <c:showDLblsOverMax val="0"/>
  </c:chart>
  <c:txPr>
    <a:bodyPr/>
    <a:lstStyle/>
    <a:p>
      <a:pPr>
        <a:defRPr baseline="0">
          <a:solidFill>
            <a:srgbClr val="2055AA"/>
          </a:solidFill>
        </a:defRPr>
      </a:pPr>
      <a:endParaRPr lang="en-US"/>
    </a:p>
  </c:txPr>
  <c:printSettings>
    <c:headerFooter/>
    <c:pageMargins b="0.75000000000000167" l="0.70000000000000062" r="0.70000000000000062" t="0.75000000000000167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Percent Reliance </a:t>
            </a:r>
          </a:p>
        </c:rich>
      </c:tx>
      <c:layout>
        <c:manualLayout>
          <c:xMode val="edge"/>
          <c:yMode val="edge"/>
          <c:x val="0.41184111547633623"/>
          <c:y val="3.621180228616458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581766579993844"/>
          <c:y val="0.18105901143082184"/>
          <c:w val="0.69240787539459592"/>
          <c:h val="0.5961019760953174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'Table 12'!$B$56</c:f>
              <c:strCache>
                <c:ptCount val="1"/>
                <c:pt idx="0">
                  <c:v>General Sales Taxes</c:v>
                </c:pt>
              </c:strCache>
            </c:strRef>
          </c:tx>
          <c:invertIfNegative val="0"/>
          <c:cat>
            <c:strRef>
              <c:f>'Table 12'!$C$55:$G$55</c:f>
              <c:strCache>
                <c:ptCount val="5"/>
                <c:pt idx="0">
                  <c:v>U.S. Average</c:v>
                </c:pt>
                <c:pt idx="1">
                  <c:v>California</c:v>
                </c:pt>
                <c:pt idx="2">
                  <c:v>Idaho</c:v>
                </c:pt>
                <c:pt idx="3">
                  <c:v>Oregon</c:v>
                </c:pt>
                <c:pt idx="4">
                  <c:v>WASHINGTON</c:v>
                </c:pt>
              </c:strCache>
            </c:strRef>
          </c:cat>
          <c:val>
            <c:numRef>
              <c:f>'Table 12'!$C$56:$G$56</c:f>
              <c:numCache>
                <c:formatCode>0%</c:formatCode>
                <c:ptCount val="5"/>
                <c:pt idx="0">
                  <c:v>0.23</c:v>
                </c:pt>
                <c:pt idx="1">
                  <c:v>0.21</c:v>
                </c:pt>
                <c:pt idx="2">
                  <c:v>0.28000000000000003</c:v>
                </c:pt>
                <c:pt idx="3">
                  <c:v>0</c:v>
                </c:pt>
                <c:pt idx="4">
                  <c:v>0.47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66-4D10-8CD4-7B8C90167250}"/>
            </c:ext>
          </c:extLst>
        </c:ser>
        <c:ser>
          <c:idx val="1"/>
          <c:order val="1"/>
          <c:tx>
            <c:strRef>
              <c:f>'Table 12'!$B$57</c:f>
              <c:strCache>
                <c:ptCount val="1"/>
                <c:pt idx="0">
                  <c:v>Selective Sales Taxes</c:v>
                </c:pt>
              </c:strCache>
            </c:strRef>
          </c:tx>
          <c:invertIfNegative val="0"/>
          <c:cat>
            <c:strRef>
              <c:f>'Table 12'!$C$55:$G$55</c:f>
              <c:strCache>
                <c:ptCount val="5"/>
                <c:pt idx="0">
                  <c:v>U.S. Average</c:v>
                </c:pt>
                <c:pt idx="1">
                  <c:v>California</c:v>
                </c:pt>
                <c:pt idx="2">
                  <c:v>Idaho</c:v>
                </c:pt>
                <c:pt idx="3">
                  <c:v>Oregon</c:v>
                </c:pt>
                <c:pt idx="4">
                  <c:v>WASHINGTON</c:v>
                </c:pt>
              </c:strCache>
            </c:strRef>
          </c:cat>
          <c:val>
            <c:numRef>
              <c:f>'Table 12'!$C$57:$G$57</c:f>
              <c:numCache>
                <c:formatCode>0%</c:formatCode>
                <c:ptCount val="5"/>
                <c:pt idx="0">
                  <c:v>0.12</c:v>
                </c:pt>
                <c:pt idx="1">
                  <c:v>0.09</c:v>
                </c:pt>
                <c:pt idx="2">
                  <c:v>0.09</c:v>
                </c:pt>
                <c:pt idx="3">
                  <c:v>0.12</c:v>
                </c:pt>
                <c:pt idx="4">
                  <c:v>0.14000000000000001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66-4D10-8CD4-7B8C90167250}"/>
            </c:ext>
          </c:extLst>
        </c:ser>
        <c:ser>
          <c:idx val="2"/>
          <c:order val="2"/>
          <c:tx>
            <c:strRef>
              <c:f>'Table 12'!$B$58</c:f>
              <c:strCache>
                <c:ptCount val="1"/>
                <c:pt idx="0">
                  <c:v>Property</c:v>
                </c:pt>
              </c:strCache>
            </c:strRef>
          </c:tx>
          <c:invertIfNegative val="0"/>
          <c:cat>
            <c:strRef>
              <c:f>'Table 12'!$C$55:$G$55</c:f>
              <c:strCache>
                <c:ptCount val="5"/>
                <c:pt idx="0">
                  <c:v>U.S. Average</c:v>
                </c:pt>
                <c:pt idx="1">
                  <c:v>California</c:v>
                </c:pt>
                <c:pt idx="2">
                  <c:v>Idaho</c:v>
                </c:pt>
                <c:pt idx="3">
                  <c:v>Oregon</c:v>
                </c:pt>
                <c:pt idx="4">
                  <c:v>WASHINGTON</c:v>
                </c:pt>
              </c:strCache>
            </c:strRef>
          </c:cat>
          <c:val>
            <c:numRef>
              <c:f>'Table 12'!$C$58:$G$58</c:f>
              <c:numCache>
                <c:formatCode>0%</c:formatCode>
                <c:ptCount val="5"/>
                <c:pt idx="0">
                  <c:v>0.31</c:v>
                </c:pt>
                <c:pt idx="1">
                  <c:v>0.28000000000000003</c:v>
                </c:pt>
                <c:pt idx="2">
                  <c:v>0.28000000000000003</c:v>
                </c:pt>
                <c:pt idx="3">
                  <c:v>0.33</c:v>
                </c:pt>
                <c:pt idx="4">
                  <c:v>0.28000000000000003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66-4D10-8CD4-7B8C90167250}"/>
            </c:ext>
          </c:extLst>
        </c:ser>
        <c:ser>
          <c:idx val="3"/>
          <c:order val="3"/>
          <c:tx>
            <c:strRef>
              <c:f>'Table 12'!$B$59</c:f>
              <c:strCache>
                <c:ptCount val="1"/>
                <c:pt idx="0">
                  <c:v>Income</c:v>
                </c:pt>
              </c:strCache>
            </c:strRef>
          </c:tx>
          <c:invertIfNegative val="0"/>
          <c:cat>
            <c:strRef>
              <c:f>'Table 12'!$C$55:$G$55</c:f>
              <c:strCache>
                <c:ptCount val="5"/>
                <c:pt idx="0">
                  <c:v>U.S. Average</c:v>
                </c:pt>
                <c:pt idx="1">
                  <c:v>California</c:v>
                </c:pt>
                <c:pt idx="2">
                  <c:v>Idaho</c:v>
                </c:pt>
                <c:pt idx="3">
                  <c:v>Oregon</c:v>
                </c:pt>
                <c:pt idx="4">
                  <c:v>WASHINGTON</c:v>
                </c:pt>
              </c:strCache>
            </c:strRef>
          </c:cat>
          <c:val>
            <c:numRef>
              <c:f>'Table 12'!$C$59:$G$59</c:f>
              <c:numCache>
                <c:formatCode>0%</c:formatCode>
                <c:ptCount val="5"/>
                <c:pt idx="0">
                  <c:v>0.24</c:v>
                </c:pt>
                <c:pt idx="1">
                  <c:v>0.34</c:v>
                </c:pt>
                <c:pt idx="2">
                  <c:v>0.28999999999999998</c:v>
                </c:pt>
                <c:pt idx="3">
                  <c:v>0.44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166-4D10-8CD4-7B8C90167250}"/>
            </c:ext>
          </c:extLst>
        </c:ser>
        <c:ser>
          <c:idx val="4"/>
          <c:order val="4"/>
          <c:tx>
            <c:strRef>
              <c:f>'Table 12'!$B$60</c:f>
              <c:strCache>
                <c:ptCount val="1"/>
                <c:pt idx="0">
                  <c:v>Other</c:v>
                </c:pt>
              </c:strCache>
            </c:strRef>
          </c:tx>
          <c:invertIfNegative val="0"/>
          <c:cat>
            <c:strRef>
              <c:f>'Table 12'!$C$55:$G$55</c:f>
              <c:strCache>
                <c:ptCount val="5"/>
                <c:pt idx="0">
                  <c:v>U.S. Average</c:v>
                </c:pt>
                <c:pt idx="1">
                  <c:v>California</c:v>
                </c:pt>
                <c:pt idx="2">
                  <c:v>Idaho</c:v>
                </c:pt>
                <c:pt idx="3">
                  <c:v>Oregon</c:v>
                </c:pt>
                <c:pt idx="4">
                  <c:v>WASHINGTON</c:v>
                </c:pt>
              </c:strCache>
            </c:strRef>
          </c:cat>
          <c:val>
            <c:numRef>
              <c:f>'Table 12'!$C$60:$G$60</c:f>
              <c:numCache>
                <c:formatCode>0%</c:formatCode>
                <c:ptCount val="5"/>
                <c:pt idx="0">
                  <c:v>0.10000000000000009</c:v>
                </c:pt>
                <c:pt idx="1">
                  <c:v>7.9999999999999849E-2</c:v>
                </c:pt>
                <c:pt idx="2">
                  <c:v>6.0000000000000053E-2</c:v>
                </c:pt>
                <c:pt idx="3">
                  <c:v>0.10999999999999999</c:v>
                </c:pt>
                <c:pt idx="4">
                  <c:v>0.10999999999999999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166-4D10-8CD4-7B8C901672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6939904"/>
        <c:axId val="66974464"/>
      </c:barChart>
      <c:catAx>
        <c:axId val="669399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974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69744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93990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440813897101377"/>
          <c:y val="0.90346386827062342"/>
          <c:w val="0.81946416888456408"/>
          <c:h val="7.825164235133519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77" r="0.75000000000000377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'Table 17'!$A$9:$A$58</c:f>
              <c:strCache>
                <c:ptCount val="50"/>
                <c:pt idx="0">
                  <c:v>Maine</c:v>
                </c:pt>
                <c:pt idx="1">
                  <c:v>Vermont</c:v>
                </c:pt>
                <c:pt idx="2">
                  <c:v>Hawaii</c:v>
                </c:pt>
                <c:pt idx="3">
                  <c:v>New York</c:v>
                </c:pt>
                <c:pt idx="4">
                  <c:v>New Jersey</c:v>
                </c:pt>
                <c:pt idx="5">
                  <c:v>Connecticut</c:v>
                </c:pt>
                <c:pt idx="6">
                  <c:v>New Mexico</c:v>
                </c:pt>
                <c:pt idx="7">
                  <c:v>Mississippi</c:v>
                </c:pt>
                <c:pt idx="8">
                  <c:v>Rhode Island</c:v>
                </c:pt>
                <c:pt idx="9">
                  <c:v>Maryland</c:v>
                </c:pt>
                <c:pt idx="10">
                  <c:v>North Dakota</c:v>
                </c:pt>
                <c:pt idx="11">
                  <c:v>Arkansas</c:v>
                </c:pt>
                <c:pt idx="12">
                  <c:v>Minnesota</c:v>
                </c:pt>
                <c:pt idx="13">
                  <c:v>West Virginia</c:v>
                </c:pt>
                <c:pt idx="14">
                  <c:v>Montana</c:v>
                </c:pt>
                <c:pt idx="15">
                  <c:v>Illinois</c:v>
                </c:pt>
                <c:pt idx="16">
                  <c:v>California</c:v>
                </c:pt>
                <c:pt idx="17">
                  <c:v>Idaho</c:v>
                </c:pt>
                <c:pt idx="18">
                  <c:v>Pennsylvania</c:v>
                </c:pt>
                <c:pt idx="19">
                  <c:v>Wisconsin</c:v>
                </c:pt>
                <c:pt idx="20">
                  <c:v>Oregon</c:v>
                </c:pt>
                <c:pt idx="21">
                  <c:v>Kentucky</c:v>
                </c:pt>
                <c:pt idx="22">
                  <c:v>Iowa</c:v>
                </c:pt>
                <c:pt idx="23">
                  <c:v>Kansas</c:v>
                </c:pt>
                <c:pt idx="24">
                  <c:v>Virginia</c:v>
                </c:pt>
                <c:pt idx="25">
                  <c:v>Massachusetts</c:v>
                </c:pt>
                <c:pt idx="26">
                  <c:v>South Carolina</c:v>
                </c:pt>
                <c:pt idx="27">
                  <c:v>Nebraska</c:v>
                </c:pt>
                <c:pt idx="28">
                  <c:v>Indiana</c:v>
                </c:pt>
                <c:pt idx="29">
                  <c:v>Colorado</c:v>
                </c:pt>
                <c:pt idx="30">
                  <c:v>Ohio</c:v>
                </c:pt>
                <c:pt idx="31">
                  <c:v>Nevada</c:v>
                </c:pt>
                <c:pt idx="32">
                  <c:v>Alabama</c:v>
                </c:pt>
                <c:pt idx="33">
                  <c:v>New Hampshire</c:v>
                </c:pt>
                <c:pt idx="34">
                  <c:v>Oklahoma</c:v>
                </c:pt>
                <c:pt idx="35">
                  <c:v>Michigan</c:v>
                </c:pt>
                <c:pt idx="36">
                  <c:v>Louisiana</c:v>
                </c:pt>
                <c:pt idx="37">
                  <c:v>WASHINGTON</c:v>
                </c:pt>
                <c:pt idx="38">
                  <c:v>Arizona</c:v>
                </c:pt>
                <c:pt idx="39">
                  <c:v>Florida</c:v>
                </c:pt>
                <c:pt idx="40">
                  <c:v>Wyoming</c:v>
                </c:pt>
                <c:pt idx="41">
                  <c:v>Delaware</c:v>
                </c:pt>
                <c:pt idx="42">
                  <c:v>Utah</c:v>
                </c:pt>
                <c:pt idx="43">
                  <c:v>Texas</c:v>
                </c:pt>
                <c:pt idx="44">
                  <c:v>North Carolina</c:v>
                </c:pt>
                <c:pt idx="45">
                  <c:v>Missouri</c:v>
                </c:pt>
                <c:pt idx="46">
                  <c:v>South Dakota</c:v>
                </c:pt>
                <c:pt idx="47">
                  <c:v>Georgia</c:v>
                </c:pt>
                <c:pt idx="48">
                  <c:v>Tennessee</c:v>
                </c:pt>
                <c:pt idx="49">
                  <c:v>Alaska</c:v>
                </c:pt>
              </c:strCache>
            </c:strRef>
          </c:cat>
          <c:val>
            <c:numRef>
              <c:f>'Table 17'!$F$9:$F$58</c:f>
              <c:numCache>
                <c:formatCode>0.0%</c:formatCode>
                <c:ptCount val="50"/>
                <c:pt idx="0">
                  <c:v>0.12732304659748669</c:v>
                </c:pt>
                <c:pt idx="1">
                  <c:v>0.12107081926218492</c:v>
                </c:pt>
                <c:pt idx="2">
                  <c:v>0.11816573770545311</c:v>
                </c:pt>
                <c:pt idx="3">
                  <c:v>0.11212556260509514</c:v>
                </c:pt>
                <c:pt idx="4">
                  <c:v>0.11028139969487026</c:v>
                </c:pt>
                <c:pt idx="5">
                  <c:v>0.10541628904231461</c:v>
                </c:pt>
                <c:pt idx="6">
                  <c:v>0.10370237435985397</c:v>
                </c:pt>
                <c:pt idx="7">
                  <c:v>0.10275986042733187</c:v>
                </c:pt>
                <c:pt idx="8">
                  <c:v>0.10192744326993583</c:v>
                </c:pt>
                <c:pt idx="9">
                  <c:v>9.9991930942954485E-2</c:v>
                </c:pt>
                <c:pt idx="10">
                  <c:v>9.9285936296436436E-2</c:v>
                </c:pt>
                <c:pt idx="11">
                  <c:v>9.9265061184101042E-2</c:v>
                </c:pt>
                <c:pt idx="12">
                  <c:v>9.6722905661733638E-2</c:v>
                </c:pt>
                <c:pt idx="13">
                  <c:v>9.651932037072522E-2</c:v>
                </c:pt>
                <c:pt idx="14">
                  <c:v>9.3517488550882613E-2</c:v>
                </c:pt>
                <c:pt idx="15">
                  <c:v>9.1980065878986231E-2</c:v>
                </c:pt>
                <c:pt idx="16">
                  <c:v>9.088976542203174E-2</c:v>
                </c:pt>
                <c:pt idx="17">
                  <c:v>9.0863444992709472E-2</c:v>
                </c:pt>
                <c:pt idx="18">
                  <c:v>9.0190201437999884E-2</c:v>
                </c:pt>
                <c:pt idx="19">
                  <c:v>8.9928816891845703E-2</c:v>
                </c:pt>
                <c:pt idx="20">
                  <c:v>8.9247807029074991E-2</c:v>
                </c:pt>
                <c:pt idx="21">
                  <c:v>8.9226924039805089E-2</c:v>
                </c:pt>
                <c:pt idx="22">
                  <c:v>8.8536202018612356E-2</c:v>
                </c:pt>
                <c:pt idx="23">
                  <c:v>8.6631704918998395E-2</c:v>
                </c:pt>
                <c:pt idx="24">
                  <c:v>8.6616661084859492E-2</c:v>
                </c:pt>
                <c:pt idx="25">
                  <c:v>8.6478238927907458E-2</c:v>
                </c:pt>
                <c:pt idx="26">
                  <c:v>8.4627667618477703E-2</c:v>
                </c:pt>
                <c:pt idx="27">
                  <c:v>8.4073410385775357E-2</c:v>
                </c:pt>
                <c:pt idx="28">
                  <c:v>8.3802976026959672E-2</c:v>
                </c:pt>
                <c:pt idx="29">
                  <c:v>8.3101478779940022E-2</c:v>
                </c:pt>
                <c:pt idx="30">
                  <c:v>8.2136655101763309E-2</c:v>
                </c:pt>
                <c:pt idx="31">
                  <c:v>8.2052750398904861E-2</c:v>
                </c:pt>
                <c:pt idx="32">
                  <c:v>8.150601631788304E-2</c:v>
                </c:pt>
                <c:pt idx="33">
                  <c:v>8.0950534817525441E-2</c:v>
                </c:pt>
                <c:pt idx="34">
                  <c:v>8.0823952887593808E-2</c:v>
                </c:pt>
                <c:pt idx="35">
                  <c:v>8.0635688074601156E-2</c:v>
                </c:pt>
                <c:pt idx="36">
                  <c:v>8.0283648274104738E-2</c:v>
                </c:pt>
                <c:pt idx="37">
                  <c:v>7.9822627084104036E-2</c:v>
                </c:pt>
                <c:pt idx="38">
                  <c:v>7.9718187884589828E-2</c:v>
                </c:pt>
                <c:pt idx="39">
                  <c:v>7.8549669504608718E-2</c:v>
                </c:pt>
                <c:pt idx="40">
                  <c:v>7.8369458253018165E-2</c:v>
                </c:pt>
                <c:pt idx="41">
                  <c:v>7.5542310107288124E-2</c:v>
                </c:pt>
                <c:pt idx="42">
                  <c:v>7.4586567849926913E-2</c:v>
                </c:pt>
                <c:pt idx="43">
                  <c:v>7.4574161840773451E-2</c:v>
                </c:pt>
                <c:pt idx="44">
                  <c:v>7.4028648273147632E-2</c:v>
                </c:pt>
                <c:pt idx="45">
                  <c:v>7.3426212487871664E-2</c:v>
                </c:pt>
                <c:pt idx="46">
                  <c:v>7.3358715438332042E-2</c:v>
                </c:pt>
                <c:pt idx="47">
                  <c:v>6.8509557714236446E-2</c:v>
                </c:pt>
                <c:pt idx="48">
                  <c:v>6.7701798207711342E-2</c:v>
                </c:pt>
                <c:pt idx="49">
                  <c:v>6.0527844877046932E-2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78-4B60-B8C4-C5431ACB04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617472"/>
        <c:axId val="82619776"/>
      </c:barChart>
      <c:catAx>
        <c:axId val="82617472"/>
        <c:scaling>
          <c:orientation val="maxMin"/>
        </c:scaling>
        <c:delete val="0"/>
        <c:axPos val="l"/>
        <c:numFmt formatCode="&quot;$&quot;#,##0.00_);\(&quot;$&quot;#,##0.00\)" sourceLinked="0"/>
        <c:majorTickMark val="out"/>
        <c:minorTickMark val="none"/>
        <c:tickLblPos val="nextTo"/>
        <c:txPr>
          <a:bodyPr/>
          <a:lstStyle/>
          <a:p>
            <a:pPr>
              <a:defRPr sz="900" baseline="0"/>
            </a:pPr>
            <a:endParaRPr lang="en-US"/>
          </a:p>
        </c:txPr>
        <c:crossAx val="82619776"/>
        <c:crosses val="autoZero"/>
        <c:auto val="1"/>
        <c:lblAlgn val="ctr"/>
        <c:lblOffset val="100"/>
        <c:noMultiLvlLbl val="0"/>
      </c:catAx>
      <c:valAx>
        <c:axId val="82619776"/>
        <c:scaling>
          <c:orientation val="minMax"/>
        </c:scaling>
        <c:delete val="0"/>
        <c:axPos val="t"/>
        <c:majorGridlines/>
        <c:numFmt formatCode="0%" sourceLinked="0"/>
        <c:majorTickMark val="cross"/>
        <c:minorTickMark val="none"/>
        <c:tickLblPos val="high"/>
        <c:crossAx val="82617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77" l="0.70000000000000062" r="0.70000000000000062" t="0.75000000000000377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9051</xdr:colOff>
      <xdr:row>3</xdr:row>
      <xdr:rowOff>95124</xdr:rowOff>
    </xdr:from>
    <xdr:to>
      <xdr:col>7</xdr:col>
      <xdr:colOff>579420</xdr:colOff>
      <xdr:row>53</xdr:row>
      <xdr:rowOff>58910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90534</xdr:rowOff>
    </xdr:from>
    <xdr:to>
      <xdr:col>11</xdr:col>
      <xdr:colOff>144855</xdr:colOff>
      <xdr:row>24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565150</xdr:colOff>
      <xdr:row>18</xdr:row>
      <xdr:rowOff>17164</xdr:rowOff>
    </xdr:from>
    <xdr:to>
      <xdr:col>10</xdr:col>
      <xdr:colOff>429977</xdr:colOff>
      <xdr:row>19</xdr:row>
      <xdr:rowOff>127221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/>
      </xdr:nvSpPr>
      <xdr:spPr>
        <a:xfrm>
          <a:off x="4832350" y="2874664"/>
          <a:ext cx="2303227" cy="26880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800">
              <a:latin typeface="Arial" pitchFamily="34" charset="0"/>
              <a:cs typeface="Arial" pitchFamily="34" charset="0"/>
            </a:rPr>
            <a:t>Census data for</a:t>
          </a:r>
          <a:r>
            <a:rPr lang="en-US" sz="800" baseline="0">
              <a:latin typeface="Arial" pitchFamily="34" charset="0"/>
              <a:cs typeface="Arial" pitchFamily="34" charset="0"/>
            </a:rPr>
            <a:t> 2001 and 2003 not included.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144855</xdr:colOff>
      <xdr:row>5</xdr:row>
      <xdr:rowOff>63373</xdr:rowOff>
    </xdr:from>
    <xdr:to>
      <xdr:col>11</xdr:col>
      <xdr:colOff>199176</xdr:colOff>
      <xdr:row>26</xdr:row>
      <xdr:rowOff>72428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603250</xdr:colOff>
      <xdr:row>22</xdr:row>
      <xdr:rowOff>0</xdr:rowOff>
    </xdr:from>
    <xdr:to>
      <xdr:col>10</xdr:col>
      <xdr:colOff>2389</xdr:colOff>
      <xdr:row>23</xdr:row>
      <xdr:rowOff>63374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 txBox="1"/>
      </xdr:nvSpPr>
      <xdr:spPr>
        <a:xfrm>
          <a:off x="3651250" y="3175000"/>
          <a:ext cx="2447139" cy="2221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800">
              <a:latin typeface="Arial" pitchFamily="34" charset="0"/>
              <a:cs typeface="Arial" pitchFamily="34" charset="0"/>
            </a:rPr>
            <a:t>Census data for</a:t>
          </a:r>
          <a:r>
            <a:rPr lang="en-US" sz="800" baseline="0">
              <a:latin typeface="Arial" pitchFamily="34" charset="0"/>
              <a:cs typeface="Arial" pitchFamily="34" charset="0"/>
            </a:rPr>
            <a:t> 2001 and 2003 not included.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81481</xdr:rowOff>
    </xdr:from>
    <xdr:to>
      <xdr:col>7</xdr:col>
      <xdr:colOff>751438</xdr:colOff>
      <xdr:row>42</xdr:row>
      <xdr:rowOff>72427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45265</xdr:colOff>
      <xdr:row>3</xdr:row>
      <xdr:rowOff>27159</xdr:rowOff>
    </xdr:from>
    <xdr:to>
      <xdr:col>7</xdr:col>
      <xdr:colOff>615634</xdr:colOff>
      <xdr:row>52</xdr:row>
      <xdr:rowOff>72429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371142</xdr:colOff>
      <xdr:row>48</xdr:row>
      <xdr:rowOff>129974</xdr:rowOff>
    </xdr:from>
    <xdr:to>
      <xdr:col>7</xdr:col>
      <xdr:colOff>479784</xdr:colOff>
      <xdr:row>50</xdr:row>
      <xdr:rowOff>52429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SpPr txBox="1"/>
      </xdr:nvSpPr>
      <xdr:spPr>
        <a:xfrm>
          <a:off x="2809542" y="8222414"/>
          <a:ext cx="1937442" cy="2577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Percent</a:t>
          </a:r>
          <a:r>
            <a:rPr lang="en-US" sz="1100" baseline="0"/>
            <a:t> of Gross Domestic Product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ble%206%20Raw%20Dat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Chart3_Macr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6 "/>
    </sheetNames>
    <sheetDataSet>
      <sheetData sheetId="0">
        <row r="7">
          <cell r="A7">
            <v>2020</v>
          </cell>
          <cell r="B7">
            <v>96.9</v>
          </cell>
          <cell r="C7">
            <v>98.63</v>
          </cell>
        </row>
        <row r="8">
          <cell r="A8">
            <v>2019</v>
          </cell>
          <cell r="B8">
            <v>100.34</v>
          </cell>
          <cell r="C8">
            <v>103.86</v>
          </cell>
        </row>
        <row r="9">
          <cell r="A9">
            <v>2018</v>
          </cell>
          <cell r="B9">
            <v>101.94</v>
          </cell>
          <cell r="C9">
            <v>102.49</v>
          </cell>
        </row>
        <row r="10">
          <cell r="A10">
            <v>2017</v>
          </cell>
          <cell r="B10">
            <v>98.7</v>
          </cell>
          <cell r="C10">
            <v>100.04</v>
          </cell>
        </row>
        <row r="11">
          <cell r="A11">
            <v>2016</v>
          </cell>
          <cell r="B11">
            <v>96.7</v>
          </cell>
          <cell r="C11">
            <v>98.88</v>
          </cell>
        </row>
        <row r="12">
          <cell r="A12">
            <v>2015</v>
          </cell>
          <cell r="B12">
            <v>95.08</v>
          </cell>
          <cell r="C12">
            <v>102.13</v>
          </cell>
        </row>
        <row r="13">
          <cell r="A13">
            <v>2014</v>
          </cell>
          <cell r="B13">
            <v>96.57</v>
          </cell>
          <cell r="C13">
            <v>103.92</v>
          </cell>
        </row>
        <row r="14">
          <cell r="A14">
            <v>2013</v>
          </cell>
          <cell r="B14">
            <v>94.45</v>
          </cell>
          <cell r="C14">
            <v>103.34</v>
          </cell>
        </row>
        <row r="15">
          <cell r="A15">
            <v>2012</v>
          </cell>
          <cell r="B15">
            <v>97.49</v>
          </cell>
          <cell r="C15">
            <v>104.86</v>
          </cell>
        </row>
        <row r="16">
          <cell r="A16">
            <v>2011</v>
          </cell>
          <cell r="B16">
            <v>100.82</v>
          </cell>
          <cell r="C16">
            <v>106.62</v>
          </cell>
        </row>
        <row r="17">
          <cell r="A17">
            <v>2010</v>
          </cell>
          <cell r="B17">
            <v>97.61</v>
          </cell>
          <cell r="C17">
            <v>104.89</v>
          </cell>
        </row>
        <row r="18">
          <cell r="A18">
            <v>2009</v>
          </cell>
          <cell r="B18">
            <v>93.58</v>
          </cell>
          <cell r="C18">
            <v>103.17</v>
          </cell>
        </row>
        <row r="19">
          <cell r="A19">
            <v>2008</v>
          </cell>
          <cell r="B19">
            <v>103.21</v>
          </cell>
          <cell r="C19">
            <v>112.33</v>
          </cell>
        </row>
        <row r="20">
          <cell r="A20">
            <v>2007</v>
          </cell>
          <cell r="B20">
            <v>107.98</v>
          </cell>
          <cell r="C20">
            <v>111.42</v>
          </cell>
        </row>
        <row r="21">
          <cell r="A21">
            <v>2006</v>
          </cell>
          <cell r="B21">
            <v>107.48</v>
          </cell>
          <cell r="C21">
            <v>111.93</v>
          </cell>
        </row>
        <row r="22">
          <cell r="A22">
            <v>2005</v>
          </cell>
          <cell r="B22">
            <v>102.19</v>
          </cell>
          <cell r="C22">
            <v>108.34</v>
          </cell>
        </row>
        <row r="23">
          <cell r="A23">
            <v>2004</v>
          </cell>
          <cell r="B23">
            <v>106.27</v>
          </cell>
          <cell r="C23">
            <v>110.33</v>
          </cell>
        </row>
        <row r="24">
          <cell r="A24">
            <v>2003</v>
          </cell>
          <cell r="B24"/>
          <cell r="C24"/>
        </row>
        <row r="25">
          <cell r="A25">
            <v>2002</v>
          </cell>
          <cell r="B25">
            <v>100.9</v>
          </cell>
          <cell r="C25">
            <v>103.98</v>
          </cell>
        </row>
        <row r="26">
          <cell r="A26">
            <v>2001</v>
          </cell>
          <cell r="B26"/>
          <cell r="C26"/>
        </row>
        <row r="27">
          <cell r="A27">
            <v>2000</v>
          </cell>
          <cell r="B27">
            <v>107.53</v>
          </cell>
          <cell r="C27">
            <v>112.28</v>
          </cell>
        </row>
        <row r="28">
          <cell r="A28">
            <v>1999</v>
          </cell>
          <cell r="B28">
            <v>111.25</v>
          </cell>
          <cell r="C28">
            <v>110.48</v>
          </cell>
        </row>
        <row r="29">
          <cell r="A29">
            <v>1998</v>
          </cell>
          <cell r="B29">
            <v>115</v>
          </cell>
          <cell r="C29">
            <v>111.7</v>
          </cell>
        </row>
        <row r="30">
          <cell r="A30">
            <v>1997</v>
          </cell>
          <cell r="B30">
            <v>117.49</v>
          </cell>
          <cell r="C30">
            <v>111.43</v>
          </cell>
        </row>
        <row r="31">
          <cell r="A31">
            <v>1996</v>
          </cell>
          <cell r="B31">
            <v>119.79</v>
          </cell>
          <cell r="C31">
            <v>112.99</v>
          </cell>
        </row>
        <row r="32">
          <cell r="A32">
            <v>1995</v>
          </cell>
          <cell r="B32">
            <v>123</v>
          </cell>
          <cell r="C32">
            <v>116.94</v>
          </cell>
        </row>
        <row r="33">
          <cell r="A33">
            <v>1994</v>
          </cell>
          <cell r="B33">
            <v>121.24</v>
          </cell>
          <cell r="C33">
            <v>116.71</v>
          </cell>
        </row>
        <row r="34">
          <cell r="A34">
            <v>1993</v>
          </cell>
          <cell r="B34">
            <v>117.95</v>
          </cell>
          <cell r="C34">
            <v>115.62</v>
          </cell>
        </row>
        <row r="35">
          <cell r="A35">
            <v>1992</v>
          </cell>
          <cell r="B35">
            <v>122.17</v>
          </cell>
          <cell r="C35">
            <v>115.38</v>
          </cell>
        </row>
        <row r="36">
          <cell r="A36">
            <v>1991</v>
          </cell>
          <cell r="B36">
            <v>121.75</v>
          </cell>
          <cell r="C36">
            <v>112.67</v>
          </cell>
        </row>
        <row r="37">
          <cell r="A37">
            <v>1990</v>
          </cell>
          <cell r="B37">
            <v>122.98</v>
          </cell>
          <cell r="C37">
            <v>114.84</v>
          </cell>
        </row>
        <row r="38">
          <cell r="A38">
            <v>1989</v>
          </cell>
          <cell r="B38">
            <v>118.76</v>
          </cell>
          <cell r="C38">
            <v>115.63</v>
          </cell>
        </row>
        <row r="39">
          <cell r="A39">
            <v>1988</v>
          </cell>
          <cell r="B39">
            <v>117.04</v>
          </cell>
          <cell r="C39">
            <v>115.62</v>
          </cell>
        </row>
        <row r="40">
          <cell r="A40">
            <v>1987</v>
          </cell>
          <cell r="B40">
            <v>114.99</v>
          </cell>
          <cell r="C40">
            <v>114.79</v>
          </cell>
        </row>
        <row r="41">
          <cell r="A41">
            <v>1986</v>
          </cell>
          <cell r="B41">
            <v>113.89</v>
          </cell>
          <cell r="C41">
            <v>112.36</v>
          </cell>
        </row>
        <row r="42">
          <cell r="A42">
            <v>1985</v>
          </cell>
          <cell r="B42">
            <v>108.47</v>
          </cell>
          <cell r="C42">
            <v>112.79</v>
          </cell>
        </row>
        <row r="43">
          <cell r="A43">
            <v>1984</v>
          </cell>
          <cell r="B43">
            <v>112.85</v>
          </cell>
          <cell r="C43">
            <v>112.97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3"/>
      <sheetName val="Chart3 Data"/>
      <sheetName val="C3Tableau"/>
      <sheetName val="Deflators"/>
      <sheetName val="FRED Deflator"/>
      <sheetName val="FRED WAPCPI"/>
    </sheetNames>
    <sheetDataSet>
      <sheetData sheetId="0"/>
      <sheetData sheetId="1">
        <row r="6">
          <cell r="A6">
            <v>2020</v>
          </cell>
          <cell r="D6">
            <v>5379.8064988648712</v>
          </cell>
          <cell r="I6">
            <v>26630.89180784428</v>
          </cell>
        </row>
        <row r="7">
          <cell r="A7">
            <v>2019</v>
          </cell>
          <cell r="D7">
            <v>5622.3696933946685</v>
          </cell>
          <cell r="I7">
            <v>27441.363812299245</v>
          </cell>
        </row>
        <row r="8">
          <cell r="A8">
            <v>2018</v>
          </cell>
          <cell r="D8">
            <v>5493.0273711088239</v>
          </cell>
          <cell r="I8">
            <v>27581.542595719508</v>
          </cell>
        </row>
        <row r="9">
          <cell r="A9">
            <v>2017</v>
          </cell>
          <cell r="D9">
            <v>5154.0616863979803</v>
          </cell>
          <cell r="I9">
            <v>27468.051784529489</v>
          </cell>
        </row>
        <row r="10">
          <cell r="A10">
            <v>2016</v>
          </cell>
          <cell r="D10">
            <v>4996.6916050637938</v>
          </cell>
          <cell r="I10">
            <v>27225.815546866925</v>
          </cell>
        </row>
        <row r="11">
          <cell r="A11">
            <v>2015</v>
          </cell>
          <cell r="D11">
            <v>4797.6353665467841</v>
          </cell>
          <cell r="I11">
            <v>27808.27056263799</v>
          </cell>
        </row>
        <row r="12">
          <cell r="A12">
            <v>2014</v>
          </cell>
          <cell r="D12">
            <v>4626.6161488272319</v>
          </cell>
          <cell r="I12">
            <v>28463.846896779625</v>
          </cell>
        </row>
        <row r="13">
          <cell r="A13">
            <v>2013</v>
          </cell>
          <cell r="D13">
            <v>4517.7508211674749</v>
          </cell>
          <cell r="I13">
            <v>28958.081531489643</v>
          </cell>
        </row>
        <row r="14">
          <cell r="A14">
            <v>2012</v>
          </cell>
          <cell r="D14">
            <v>4437.8527661921817</v>
          </cell>
          <cell r="I14">
            <v>29952.035359757803</v>
          </cell>
        </row>
        <row r="15">
          <cell r="A15">
            <v>2011</v>
          </cell>
          <cell r="D15">
            <v>4470.1232257902802</v>
          </cell>
          <cell r="I15">
            <v>30402.686772446435</v>
          </cell>
        </row>
        <row r="16">
          <cell r="A16">
            <v>2010</v>
          </cell>
          <cell r="D16">
            <v>4329.5532491896302</v>
          </cell>
          <cell r="I16">
            <v>31241.695601321258</v>
          </cell>
        </row>
        <row r="17">
          <cell r="A17">
            <v>2009</v>
          </cell>
          <cell r="D17">
            <v>4507.0740509714742</v>
          </cell>
          <cell r="I17">
            <v>32478.342769678653</v>
          </cell>
        </row>
        <row r="18">
          <cell r="A18">
            <v>2008</v>
          </cell>
          <cell r="D18">
            <v>4868.9068177714544</v>
          </cell>
          <cell r="I18">
            <v>33270.899523860084</v>
          </cell>
        </row>
        <row r="19">
          <cell r="A19">
            <v>2007</v>
          </cell>
          <cell r="D19">
            <v>4792.4159346913093</v>
          </cell>
          <cell r="I19">
            <v>33626.020285316081</v>
          </cell>
        </row>
        <row r="20">
          <cell r="A20">
            <v>2006</v>
          </cell>
          <cell r="D20">
            <v>4540.6413754493033</v>
          </cell>
          <cell r="I20">
            <v>34600.838304847493</v>
          </cell>
        </row>
        <row r="21">
          <cell r="A21">
            <v>2005</v>
          </cell>
          <cell r="D21">
            <v>4314.5032635158786</v>
          </cell>
          <cell r="I21">
            <v>34746.621013825861</v>
          </cell>
        </row>
        <row r="22">
          <cell r="A22">
            <v>2004</v>
          </cell>
          <cell r="D22">
            <v>4130.0122372313444</v>
          </cell>
          <cell r="I22">
            <v>35121.40632333776</v>
          </cell>
        </row>
        <row r="23">
          <cell r="A23">
            <v>2003</v>
          </cell>
          <cell r="D23"/>
          <cell r="I23">
            <v>35675.496924580941</v>
          </cell>
        </row>
        <row r="24">
          <cell r="A24">
            <v>2002</v>
          </cell>
          <cell r="D24">
            <v>4074.837334832127</v>
          </cell>
          <cell r="I24">
            <v>37070.950666439108</v>
          </cell>
        </row>
        <row r="25">
          <cell r="A25">
            <v>2001</v>
          </cell>
          <cell r="D25"/>
          <cell r="I25">
            <v>38563.115960750496</v>
          </cell>
        </row>
        <row r="26">
          <cell r="A26">
            <v>2000</v>
          </cell>
          <cell r="D26">
            <v>4170.1590289623618</v>
          </cell>
          <cell r="I26">
            <v>41067.173796609401</v>
          </cell>
        </row>
        <row r="27">
          <cell r="A27">
            <v>1999</v>
          </cell>
          <cell r="D27">
            <v>4223.8558662712721</v>
          </cell>
          <cell r="I27">
            <v>42479.257209960881</v>
          </cell>
        </row>
        <row r="28">
          <cell r="A28">
            <v>1998</v>
          </cell>
          <cell r="D28">
            <v>4168.6150075541436</v>
          </cell>
          <cell r="I28">
            <v>43906.364520964045</v>
          </cell>
        </row>
        <row r="29">
          <cell r="A29">
            <v>1997</v>
          </cell>
          <cell r="D29">
            <v>4057.5976278559619</v>
          </cell>
          <cell r="I29">
            <v>43412.693931463429</v>
          </cell>
        </row>
        <row r="30">
          <cell r="A30">
            <v>1996</v>
          </cell>
          <cell r="D30">
            <v>3933.0016095711603</v>
          </cell>
          <cell r="I30">
            <v>42911.875606469388</v>
          </cell>
        </row>
        <row r="31">
          <cell r="A31">
            <v>1995</v>
          </cell>
          <cell r="D31">
            <v>3904.9175001176113</v>
          </cell>
          <cell r="I31">
            <v>43400.311949628369</v>
          </cell>
        </row>
        <row r="32">
          <cell r="A32">
            <v>1994</v>
          </cell>
          <cell r="D32">
            <v>3784.0077636858882</v>
          </cell>
          <cell r="I32">
            <v>44887.844713075763</v>
          </cell>
        </row>
        <row r="33">
          <cell r="A33">
            <v>1993</v>
          </cell>
          <cell r="D33">
            <v>3617.8024903404275</v>
          </cell>
          <cell r="I33">
            <v>44726.644691963083</v>
          </cell>
        </row>
        <row r="34">
          <cell r="A34">
            <v>1992</v>
          </cell>
          <cell r="D34">
            <v>3535.4610882834186</v>
          </cell>
          <cell r="I34">
            <v>46455.347909613462</v>
          </cell>
        </row>
        <row r="35">
          <cell r="A35">
            <v>1991</v>
          </cell>
          <cell r="D35">
            <v>3479.2226671600938</v>
          </cell>
          <cell r="I35">
            <v>48388.03019955472</v>
          </cell>
        </row>
        <row r="36">
          <cell r="A36">
            <v>1990</v>
          </cell>
          <cell r="D36">
            <v>3378.6758041424605</v>
          </cell>
          <cell r="I36">
            <v>49054.137709381583</v>
          </cell>
        </row>
        <row r="37">
          <cell r="A37">
            <v>1989</v>
          </cell>
          <cell r="D37">
            <v>3142.4892735917692</v>
          </cell>
          <cell r="I37">
            <v>45822.140295970901</v>
          </cell>
        </row>
        <row r="38">
          <cell r="A38">
            <v>1988</v>
          </cell>
          <cell r="D38">
            <v>3043.3511224688373</v>
          </cell>
          <cell r="I38">
            <v>46102.089793706036</v>
          </cell>
        </row>
        <row r="39">
          <cell r="A39">
            <v>1987</v>
          </cell>
          <cell r="D39">
            <v>2978.1869593265428</v>
          </cell>
          <cell r="I39">
            <v>47165.525347304683</v>
          </cell>
        </row>
        <row r="40">
          <cell r="A40">
            <v>1986</v>
          </cell>
          <cell r="D40">
            <v>2917.9674608249211</v>
          </cell>
          <cell r="I40">
            <v>49539.64378609386</v>
          </cell>
        </row>
        <row r="41">
          <cell r="A41">
            <v>1985</v>
          </cell>
          <cell r="D41">
            <v>2700.3311391124239</v>
          </cell>
          <cell r="I41">
            <v>49239.649211210046</v>
          </cell>
        </row>
        <row r="42">
          <cell r="A42">
            <v>1984</v>
          </cell>
          <cell r="D42">
            <v>2718.2395391839136</v>
          </cell>
          <cell r="I42">
            <v>51399.162415734972</v>
          </cell>
        </row>
        <row r="43">
          <cell r="A43">
            <v>1983</v>
          </cell>
          <cell r="D43">
            <v>2586.0255474307196</v>
          </cell>
          <cell r="I43">
            <v>53083.000000000007</v>
          </cell>
        </row>
        <row r="44">
          <cell r="A44">
            <v>1982</v>
          </cell>
          <cell r="D44">
            <v>2404.1340441930615</v>
          </cell>
          <cell r="I44">
            <v>54373.077573131457</v>
          </cell>
        </row>
        <row r="45">
          <cell r="A45">
            <v>1981</v>
          </cell>
          <cell r="D45">
            <v>2212.0522043427491</v>
          </cell>
          <cell r="I45">
            <v>55639.834113399593</v>
          </cell>
        </row>
        <row r="46">
          <cell r="A46">
            <v>1980</v>
          </cell>
          <cell r="D46">
            <v>2238.6473523954619</v>
          </cell>
          <cell r="I46">
            <v>57138.303975821102</v>
          </cell>
        </row>
        <row r="47">
          <cell r="A47">
            <v>1979</v>
          </cell>
          <cell r="D47">
            <v>2457.4584483801623</v>
          </cell>
          <cell r="I47">
            <v>59829.877761694057</v>
          </cell>
        </row>
        <row r="48">
          <cell r="A48">
            <v>1978</v>
          </cell>
          <cell r="D48">
            <v>2510.1984845315324</v>
          </cell>
          <cell r="I48">
            <v>62887.571007010192</v>
          </cell>
        </row>
        <row r="49">
          <cell r="A49">
            <v>1977</v>
          </cell>
          <cell r="D49">
            <v>2403.0129623599473</v>
          </cell>
          <cell r="I49">
            <v>64961.172201019996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s://www.taxadmin.org/current-tax-rates" TargetMode="Externa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hyperlink" Target="https://www.taxadmin.org/current-tax-rates" TargetMode="Externa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hyperlink" Target="https://taxfoundation.org/2022-sales-taxes/" TargetMode="External"/><Relationship Id="rId1" Type="http://schemas.openxmlformats.org/officeDocument/2006/relationships/hyperlink" Target="https://www.taxadmin.org/current-tax-rates" TargetMode="Externa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hyperlink" Target="https://www.taxadmin.org/current-tax-rates" TargetMode="Externa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30"/>
  <sheetViews>
    <sheetView tabSelected="1" zoomScaleNormal="100" workbookViewId="0"/>
  </sheetViews>
  <sheetFormatPr defaultRowHeight="13.2"/>
  <cols>
    <col min="2" max="2" width="93.33203125" bestFit="1" customWidth="1"/>
  </cols>
  <sheetData>
    <row r="1" spans="1:2" ht="17.399999999999999">
      <c r="A1" s="283" t="s">
        <v>398</v>
      </c>
    </row>
    <row r="3" spans="1:2" ht="17.399999999999999">
      <c r="A3" s="283" t="s">
        <v>215</v>
      </c>
    </row>
    <row r="4" spans="1:2">
      <c r="A4" s="175" t="s">
        <v>216</v>
      </c>
      <c r="B4" s="14" t="str">
        <f>"State and Local Taxes, All States, FY "&amp;'Table 1'!B6&amp;" - "&amp;'Table 1'!F6</f>
        <v>State and Local Taxes, All States, FY 2016 - 2020</v>
      </c>
    </row>
    <row r="5" spans="1:2">
      <c r="A5" s="175" t="s">
        <v>235</v>
      </c>
      <c r="B5" s="14" t="str">
        <f>"State and Local Taxes, All States, FY "&amp;'Table 1'!F6</f>
        <v>State and Local Taxes, All States, FY 2020</v>
      </c>
    </row>
    <row r="6" spans="1:2">
      <c r="A6" s="175" t="s">
        <v>55</v>
      </c>
      <c r="B6" s="14" t="str">
        <f>"State &amp; Local Taxes Per, 13 Western States, FY "&amp;'Table 1'!F6</f>
        <v>State &amp; Local Taxes Per, 13 Western States, FY 2020</v>
      </c>
    </row>
    <row r="7" spans="1:2">
      <c r="A7" s="175" t="s">
        <v>217</v>
      </c>
      <c r="B7" s="14" t="s">
        <v>395</v>
      </c>
    </row>
    <row r="8" spans="1:2">
      <c r="A8" s="175" t="s">
        <v>218</v>
      </c>
      <c r="B8" s="14" t="str">
        <f>"Property Taxes, All States, FY "&amp;'Table 1'!C6&amp;" - "&amp;'Table 1'!F6</f>
        <v>Property Taxes, All States, FY 2017 - 2020</v>
      </c>
    </row>
    <row r="9" spans="1:2">
      <c r="A9" s="175" t="s">
        <v>219</v>
      </c>
      <c r="B9" s="14" t="str">
        <f>"Per Capita Personal Income, All States, CY "&amp;'Table 1'!D6&amp;" - "&amp;('Table 1'!F6)+1</f>
        <v>Per Capita Personal Income, All States, CY 2018 - 2021</v>
      </c>
    </row>
    <row r="10" spans="1:2">
      <c r="A10" s="175" t="s">
        <v>220</v>
      </c>
      <c r="B10" s="14" t="s">
        <v>221</v>
      </c>
    </row>
    <row r="11" spans="1:2">
      <c r="A11" s="175" t="s">
        <v>236</v>
      </c>
      <c r="B11" s="14" t="str">
        <f>"State and Local Taxes, Washington and U.S. Average Since "&amp;('Table 1'!F6)-36</f>
        <v>State and Local Taxes, Washington and U.S. Average Since 1984</v>
      </c>
    </row>
    <row r="12" spans="1:2" ht="14.4">
      <c r="A12" s="173"/>
      <c r="B12" s="173"/>
    </row>
    <row r="13" spans="1:2" ht="17.399999999999999">
      <c r="A13" s="283" t="s">
        <v>222</v>
      </c>
      <c r="B13" s="174"/>
    </row>
    <row r="14" spans="1:2">
      <c r="A14" s="175" t="s">
        <v>223</v>
      </c>
      <c r="B14" s="14" t="str">
        <f>"State and Local Taxes, All States, FY "&amp;'Table 1'!C6&amp;" - "&amp;'Table 1'!F6</f>
        <v>State and Local Taxes, All States, FY 2017 - 2020</v>
      </c>
    </row>
    <row r="15" spans="1:2">
      <c r="A15" s="175" t="s">
        <v>224</v>
      </c>
      <c r="B15" s="14" t="str">
        <f>"State and Local Taxes, 13 Western States, FY "&amp;'Table 1'!F6</f>
        <v>State and Local Taxes, 13 Western States, FY 2020</v>
      </c>
    </row>
    <row r="16" spans="1:2">
      <c r="A16" s="175" t="s">
        <v>225</v>
      </c>
      <c r="B16" s="14" t="s">
        <v>395</v>
      </c>
    </row>
    <row r="17" spans="1:3">
      <c r="A17" s="175" t="s">
        <v>226</v>
      </c>
      <c r="B17" s="14" t="str">
        <f>"Property Taxes, All States, FY "&amp;'Table 1'!C6&amp;" - "&amp;'Table 1'!F6</f>
        <v>Property Taxes, All States, FY 2017 - 2020</v>
      </c>
    </row>
    <row r="18" spans="1:3">
      <c r="A18" s="175" t="s">
        <v>227</v>
      </c>
      <c r="B18" s="14" t="str">
        <f>"State and Local Taxes, All States General and Selective Sales Taxes, FY "&amp;'Table 1'!F6</f>
        <v>State and Local Taxes, All States General and Selective Sales Taxes, FY 2020</v>
      </c>
    </row>
    <row r="19" spans="1:3">
      <c r="A19" s="175" t="s">
        <v>237</v>
      </c>
      <c r="B19" s="14" t="s">
        <v>397</v>
      </c>
    </row>
    <row r="20" spans="1:3" ht="14.4">
      <c r="A20" s="173"/>
      <c r="B20" s="173"/>
    </row>
    <row r="21" spans="1:3" ht="17.399999999999999">
      <c r="A21" s="283" t="s">
        <v>228</v>
      </c>
      <c r="B21" s="174"/>
    </row>
    <row r="22" spans="1:3">
      <c r="A22" s="175" t="s">
        <v>229</v>
      </c>
      <c r="B22" s="14" t="str">
        <f>"Percentage of Reliance on Major State and Local Taxes: Selected States for FY "&amp;'Table 1'!F6</f>
        <v>Percentage of Reliance on Major State and Local Taxes: Selected States for FY 2020</v>
      </c>
    </row>
    <row r="23" spans="1:3">
      <c r="A23" s="175" t="s">
        <v>230</v>
      </c>
      <c r="B23" s="14" t="str">
        <f>('Table 1'!F6)+2&amp;" Rates of Selected Major State Taxes: Retail Sales, Corporate Income, Capital Gains"</f>
        <v>2022 Rates of Selected Major State Taxes: Retail Sales, Corporate Income, Capital Gains</v>
      </c>
      <c r="C23" s="141"/>
    </row>
    <row r="24" spans="1:3">
      <c r="A24" s="175" t="s">
        <v>231</v>
      </c>
      <c r="B24" s="14" t="str">
        <f>"Personal Income Tax Rates, All States, "&amp;('Table 1'!F6)+2</f>
        <v>Personal Income Tax Rates, All States, 2022</v>
      </c>
    </row>
    <row r="25" spans="1:3">
      <c r="A25" s="175" t="s">
        <v>232</v>
      </c>
      <c r="B25" s="14" t="str">
        <f>"Comparison of State and Local Retail Sales Taxes: "&amp;('Table 1'!F6)+2</f>
        <v>Comparison of State and Local Retail Sales Taxes: 2022</v>
      </c>
      <c r="C25" s="141"/>
    </row>
    <row r="26" spans="1:3">
      <c r="A26" s="175" t="s">
        <v>233</v>
      </c>
      <c r="B26" s="14" t="str">
        <f>"Comparison of State Cigarette and Gasoline Taxes: Rates as of January 1, "&amp;('Table 1'!F6)+2</f>
        <v>Comparison of State Cigarette and Gasoline Taxes: Rates as of January 1, 2022</v>
      </c>
      <c r="C26" s="141"/>
    </row>
    <row r="27" spans="1:3">
      <c r="A27" s="175" t="s">
        <v>234</v>
      </c>
      <c r="B27" s="14" t="str">
        <f>"State and Local Taxes as a Percent of Gross Domestic Product, FY "&amp;'Table 1'!B6&amp;" - "&amp;'Table 1'!F6</f>
        <v>State and Local Taxes as a Percent of Gross Domestic Product, FY 2016 - 2020</v>
      </c>
    </row>
    <row r="28" spans="1:3">
      <c r="A28" s="175" t="s">
        <v>238</v>
      </c>
      <c r="B28" s="14" t="str">
        <f>"State and Local Taxes as a Percent of Gross Domestic Product, FY "&amp;'Table 1'!F6</f>
        <v>State and Local Taxes as a Percent of Gross Domestic Product, FY 2020</v>
      </c>
    </row>
    <row r="30" spans="1:3">
      <c r="A30" s="14" t="s">
        <v>393</v>
      </c>
    </row>
  </sheetData>
  <hyperlinks>
    <hyperlink ref="A4" location="'Table 1'!A1" display="Table 1" xr:uid="{00000000-0004-0000-0000-000000000000}"/>
    <hyperlink ref="A6" location="'Table 2'!A1" display="Table 2" xr:uid="{00000000-0004-0000-0000-000001000000}"/>
    <hyperlink ref="A7" location="'Table 3 '!A1" display="Table 3" xr:uid="{00000000-0004-0000-0000-000002000000}"/>
    <hyperlink ref="A8" location="'Table 4 '!A1" display="Table 4" xr:uid="{00000000-0004-0000-0000-000003000000}"/>
    <hyperlink ref="A9" location="'Table 5 '!A1" display="Table 5" xr:uid="{00000000-0004-0000-0000-000004000000}"/>
    <hyperlink ref="A10" location="'Table 6 '!A1" display="Table 6" xr:uid="{00000000-0004-0000-0000-000005000000}"/>
    <hyperlink ref="A14" location="'Table 7'!A1" display="Table 7" xr:uid="{00000000-0004-0000-0000-000006000000}"/>
    <hyperlink ref="A15" location="'Table 8'!A1" display="Table 8" xr:uid="{00000000-0004-0000-0000-000007000000}"/>
    <hyperlink ref="A16" location="'Table 9'!A1" display="Table 9" xr:uid="{00000000-0004-0000-0000-000008000000}"/>
    <hyperlink ref="A17" location="'Table 10'!A1" display="Table 10" xr:uid="{00000000-0004-0000-0000-000009000000}"/>
    <hyperlink ref="A18" location="'Table 11'!A1" display="Table 11" xr:uid="{00000000-0004-0000-0000-00000A000000}"/>
    <hyperlink ref="A22" location="'Table 12'!A1" display="Table 12" xr:uid="{00000000-0004-0000-0000-00000B000000}"/>
    <hyperlink ref="A23" location="'Table 13 '!A1" display="Table 13" xr:uid="{00000000-0004-0000-0000-00000C000000}"/>
    <hyperlink ref="A24" location="'Table 14'!A1" display="Table 14" xr:uid="{00000000-0004-0000-0000-00000D000000}"/>
    <hyperlink ref="A25" location="'Table 15'!A1" display="Table 15" xr:uid="{00000000-0004-0000-0000-00000E000000}"/>
    <hyperlink ref="A26" location="'Table 16'!A1" display="Table 16" xr:uid="{00000000-0004-0000-0000-00000F000000}"/>
    <hyperlink ref="A27" location="'Table 17'!A1" display="Table 17" xr:uid="{00000000-0004-0000-0000-000010000000}"/>
    <hyperlink ref="A5" location="'Chart 1'!A1" display="Chart 1" xr:uid="{00000000-0004-0000-0000-000011000000}"/>
    <hyperlink ref="A11" location="'Chart 2'!A1" display="Chart 2" xr:uid="{00000000-0004-0000-0000-000012000000}"/>
    <hyperlink ref="A19" location="'Chart 3'!A1" display="Chart 3" xr:uid="{00000000-0004-0000-0000-000013000000}"/>
    <hyperlink ref="A28" location="'Chart 4'!A1" display="Chart 4" xr:uid="{00000000-0004-0000-0000-000014000000}"/>
  </hyperlinks>
  <pageMargins left="0.7" right="0.7" top="0.75" bottom="0.75" header="0.3" footer="0.3"/>
  <pageSetup scale="89"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92D050"/>
    <pageSetUpPr fitToPage="1"/>
  </sheetPr>
  <dimension ref="A1:M62"/>
  <sheetViews>
    <sheetView zoomScaleNormal="100" workbookViewId="0"/>
  </sheetViews>
  <sheetFormatPr defaultColWidth="9.109375" defaultRowHeight="15" customHeight="1"/>
  <cols>
    <col min="1" max="1" width="15.44140625" style="1" customWidth="1"/>
    <col min="2" max="2" width="10" style="10" customWidth="1"/>
    <col min="3" max="3" width="10" style="11" customWidth="1"/>
    <col min="4" max="6" width="10" style="12" customWidth="1"/>
    <col min="7" max="7" width="7.5546875" style="10" customWidth="1"/>
    <col min="8" max="9" width="8.44140625" style="183" customWidth="1"/>
    <col min="10" max="10" width="8.44140625" style="8" customWidth="1"/>
    <col min="11" max="12" width="8.44140625" style="1" customWidth="1"/>
    <col min="13" max="13" width="17.44140625" style="1" customWidth="1"/>
    <col min="14" max="14" width="19.109375" style="1" customWidth="1"/>
    <col min="15" max="15" width="16.44140625" style="1" customWidth="1"/>
    <col min="16" max="16" width="15.44140625" style="1" customWidth="1"/>
    <col min="17" max="16384" width="9.109375" style="1"/>
  </cols>
  <sheetData>
    <row r="1" spans="1:13" ht="15" customHeight="1">
      <c r="A1" s="224" t="s">
        <v>268</v>
      </c>
    </row>
    <row r="2" spans="1:13" ht="17.399999999999999">
      <c r="A2" s="295" t="s">
        <v>0</v>
      </c>
      <c r="B2" s="295"/>
      <c r="C2" s="295"/>
      <c r="D2" s="295"/>
      <c r="E2" s="295"/>
      <c r="F2" s="295"/>
      <c r="G2" s="295"/>
      <c r="H2" s="295"/>
      <c r="I2" s="295"/>
      <c r="J2" s="295"/>
      <c r="K2" s="295"/>
      <c r="L2" s="295"/>
    </row>
    <row r="3" spans="1:13">
      <c r="A3" s="296" t="str">
        <f>"Fiscal Years "&amp;B6&amp;" - "&amp;F6</f>
        <v>Fiscal Years 2016 - 2020</v>
      </c>
      <c r="B3" s="296"/>
      <c r="C3" s="296"/>
      <c r="D3" s="296"/>
      <c r="E3" s="296"/>
      <c r="F3" s="296"/>
      <c r="G3" s="296"/>
      <c r="H3" s="296"/>
      <c r="I3" s="296"/>
      <c r="J3" s="296"/>
      <c r="K3" s="296"/>
      <c r="L3" s="296"/>
    </row>
    <row r="4" spans="1:13" ht="15" customHeight="1">
      <c r="A4" s="2"/>
      <c r="B4" s="3"/>
      <c r="C4" s="4"/>
      <c r="D4" s="5"/>
      <c r="E4" s="5"/>
      <c r="F4" s="5"/>
      <c r="G4" s="3"/>
      <c r="H4" s="6"/>
      <c r="I4" s="6"/>
      <c r="J4" s="7"/>
      <c r="K4" s="2"/>
      <c r="L4" s="2"/>
    </row>
    <row r="5" spans="1:13" ht="15" customHeight="1">
      <c r="A5" s="98"/>
      <c r="B5" s="297" t="s">
        <v>1</v>
      </c>
      <c r="C5" s="297"/>
      <c r="D5" s="297"/>
      <c r="E5" s="297"/>
      <c r="F5" s="297"/>
      <c r="G5" s="230"/>
      <c r="H5" s="298" t="s">
        <v>2</v>
      </c>
      <c r="I5" s="298"/>
      <c r="J5" s="298"/>
      <c r="K5" s="298"/>
      <c r="L5" s="298"/>
    </row>
    <row r="6" spans="1:13" ht="15" customHeight="1">
      <c r="A6" s="22" t="s">
        <v>3</v>
      </c>
      <c r="B6" s="218">
        <v>2016</v>
      </c>
      <c r="C6" s="218">
        <f>B6+1</f>
        <v>2017</v>
      </c>
      <c r="D6" s="218">
        <f t="shared" ref="D6:F6" si="0">C6+1</f>
        <v>2018</v>
      </c>
      <c r="E6" s="218">
        <f t="shared" si="0"/>
        <v>2019</v>
      </c>
      <c r="F6" s="218">
        <f t="shared" si="0"/>
        <v>2020</v>
      </c>
      <c r="G6" s="217"/>
      <c r="H6" s="218">
        <f>B6</f>
        <v>2016</v>
      </c>
      <c r="I6" s="218">
        <f t="shared" ref="I6:L6" si="1">C6</f>
        <v>2017</v>
      </c>
      <c r="J6" s="218">
        <f t="shared" si="1"/>
        <v>2018</v>
      </c>
      <c r="K6" s="218">
        <f t="shared" si="1"/>
        <v>2019</v>
      </c>
      <c r="L6" s="218">
        <f t="shared" si="1"/>
        <v>2020</v>
      </c>
    </row>
    <row r="7" spans="1:13" ht="15" customHeight="1">
      <c r="A7" s="18"/>
      <c r="B7" s="216"/>
      <c r="C7" s="216"/>
      <c r="D7" s="216"/>
      <c r="E7" s="216"/>
      <c r="F7" s="216"/>
      <c r="G7" s="215"/>
      <c r="H7" s="20"/>
      <c r="I7" s="69"/>
      <c r="J7" s="69"/>
      <c r="K7" s="69"/>
      <c r="L7" s="69"/>
    </row>
    <row r="8" spans="1:13" ht="15" customHeight="1">
      <c r="A8" s="48" t="s">
        <v>5</v>
      </c>
      <c r="B8" s="28">
        <v>153.96595927906168</v>
      </c>
      <c r="C8" s="28">
        <v>148.93493248332865</v>
      </c>
      <c r="D8" s="28">
        <v>149.6086098218652</v>
      </c>
      <c r="E8" s="28">
        <v>146.35489647731194</v>
      </c>
      <c r="F8" s="28">
        <v>147.1359186598298</v>
      </c>
      <c r="G8" s="231"/>
      <c r="H8" s="48">
        <v>1</v>
      </c>
      <c r="I8" s="232">
        <v>1</v>
      </c>
      <c r="J8" s="48">
        <v>1</v>
      </c>
      <c r="K8" s="48">
        <v>2</v>
      </c>
      <c r="L8" s="48">
        <v>1</v>
      </c>
    </row>
    <row r="9" spans="1:13" ht="15" customHeight="1">
      <c r="A9" s="48" t="s">
        <v>7</v>
      </c>
      <c r="B9" s="28">
        <v>133.69320393406946</v>
      </c>
      <c r="C9" s="28">
        <v>132.13722742368842</v>
      </c>
      <c r="D9" s="28">
        <v>139.73192581979748</v>
      </c>
      <c r="E9" s="28">
        <v>145.8917554940835</v>
      </c>
      <c r="F9" s="28">
        <v>136.27318546995787</v>
      </c>
      <c r="G9" s="231"/>
      <c r="H9" s="48">
        <v>2</v>
      </c>
      <c r="I9" s="232">
        <v>2</v>
      </c>
      <c r="J9" s="48">
        <v>2</v>
      </c>
      <c r="K9" s="48">
        <v>3</v>
      </c>
      <c r="L9" s="48">
        <v>2</v>
      </c>
    </row>
    <row r="10" spans="1:13" ht="15" customHeight="1">
      <c r="A10" s="48" t="s">
        <v>4</v>
      </c>
      <c r="B10" s="28">
        <v>121.79009152745702</v>
      </c>
      <c r="C10" s="28">
        <v>124.10581454415603</v>
      </c>
      <c r="D10" s="28">
        <v>138.07605863960683</v>
      </c>
      <c r="E10" s="28">
        <v>150.71450468138281</v>
      </c>
      <c r="F10" s="28">
        <v>132.53796770461972</v>
      </c>
      <c r="G10" s="231"/>
      <c r="H10" s="48">
        <v>3</v>
      </c>
      <c r="I10" s="232">
        <v>3</v>
      </c>
      <c r="J10" s="48">
        <v>3</v>
      </c>
      <c r="K10" s="48">
        <v>1</v>
      </c>
      <c r="L10" s="48">
        <v>3</v>
      </c>
      <c r="M10" s="9"/>
    </row>
    <row r="11" spans="1:13" ht="15" customHeight="1">
      <c r="A11" s="48" t="s">
        <v>9</v>
      </c>
      <c r="B11" s="28">
        <v>118.79894670614233</v>
      </c>
      <c r="C11" s="28">
        <v>117.61674605398338</v>
      </c>
      <c r="D11" s="28">
        <v>119.08747661213908</v>
      </c>
      <c r="E11" s="28">
        <v>127.1973587674248</v>
      </c>
      <c r="F11" s="28">
        <v>127.00392082831128</v>
      </c>
      <c r="G11" s="231"/>
      <c r="H11" s="48">
        <v>5</v>
      </c>
      <c r="I11" s="232">
        <v>6</v>
      </c>
      <c r="J11" s="48">
        <v>5</v>
      </c>
      <c r="K11" s="48">
        <v>4</v>
      </c>
      <c r="L11" s="48">
        <v>4</v>
      </c>
    </row>
    <row r="12" spans="1:13" ht="15" customHeight="1">
      <c r="A12" s="48" t="s">
        <v>8</v>
      </c>
      <c r="B12" s="28">
        <v>119.43019402168667</v>
      </c>
      <c r="C12" s="28">
        <v>118.71258186701124</v>
      </c>
      <c r="D12" s="28">
        <v>121.80379405464548</v>
      </c>
      <c r="E12" s="28">
        <v>124.10271912320934</v>
      </c>
      <c r="F12" s="28">
        <v>116.46506203543677</v>
      </c>
      <c r="G12" s="231"/>
      <c r="H12" s="48">
        <v>4</v>
      </c>
      <c r="I12" s="232">
        <v>4</v>
      </c>
      <c r="J12" s="48">
        <v>4</v>
      </c>
      <c r="K12" s="48">
        <v>5</v>
      </c>
      <c r="L12" s="48">
        <v>5</v>
      </c>
    </row>
    <row r="13" spans="1:13" ht="15" customHeight="1">
      <c r="A13" s="48" t="s">
        <v>13</v>
      </c>
      <c r="B13" s="28">
        <v>98.644938977740992</v>
      </c>
      <c r="C13" s="28">
        <v>100.38385242851054</v>
      </c>
      <c r="D13" s="28">
        <v>102.88348153759306</v>
      </c>
      <c r="E13" s="28">
        <v>123.77085698201316</v>
      </c>
      <c r="F13" s="28">
        <v>115.18866979628453</v>
      </c>
      <c r="G13" s="231"/>
      <c r="H13" s="48">
        <v>25</v>
      </c>
      <c r="I13" s="232">
        <v>24</v>
      </c>
      <c r="J13" s="48">
        <v>22</v>
      </c>
      <c r="K13" s="48">
        <v>6</v>
      </c>
      <c r="L13" s="48">
        <v>6</v>
      </c>
    </row>
    <row r="14" spans="1:13" ht="15" customHeight="1">
      <c r="A14" s="48" t="s">
        <v>17</v>
      </c>
      <c r="B14" s="28">
        <v>108.23383831363611</v>
      </c>
      <c r="C14" s="28">
        <v>111.54820011833202</v>
      </c>
      <c r="D14" s="28">
        <v>118.81461987169564</v>
      </c>
      <c r="E14" s="28">
        <v>116.81321518725871</v>
      </c>
      <c r="F14" s="28">
        <v>111.63654474758438</v>
      </c>
      <c r="G14" s="231"/>
      <c r="H14" s="48">
        <v>11</v>
      </c>
      <c r="I14" s="232">
        <v>9</v>
      </c>
      <c r="J14" s="48">
        <v>7</v>
      </c>
      <c r="K14" s="48">
        <v>10</v>
      </c>
      <c r="L14" s="48">
        <v>7</v>
      </c>
    </row>
    <row r="15" spans="1:13" ht="15" customHeight="1">
      <c r="A15" s="48" t="s">
        <v>10</v>
      </c>
      <c r="B15" s="28">
        <v>117.57655201452118</v>
      </c>
      <c r="C15" s="28">
        <v>117.71353455730305</v>
      </c>
      <c r="D15" s="28">
        <v>118.99793707333993</v>
      </c>
      <c r="E15" s="28">
        <v>118.66406784605917</v>
      </c>
      <c r="F15" s="28">
        <v>111.55185692486994</v>
      </c>
      <c r="G15" s="231"/>
      <c r="H15" s="48">
        <v>6</v>
      </c>
      <c r="I15" s="232">
        <v>5</v>
      </c>
      <c r="J15" s="48">
        <v>6</v>
      </c>
      <c r="K15" s="48">
        <v>8</v>
      </c>
      <c r="L15" s="48">
        <v>8</v>
      </c>
    </row>
    <row r="16" spans="1:13" ht="15" customHeight="1">
      <c r="A16" s="48" t="s">
        <v>12</v>
      </c>
      <c r="B16" s="28">
        <v>111.69493948958669</v>
      </c>
      <c r="C16" s="28">
        <v>114.22043853162948</v>
      </c>
      <c r="D16" s="28">
        <v>116.21591836058109</v>
      </c>
      <c r="E16" s="28">
        <v>117.29159714432146</v>
      </c>
      <c r="F16" s="28">
        <v>110.97397936719109</v>
      </c>
      <c r="G16" s="212"/>
      <c r="H16" s="48">
        <v>9</v>
      </c>
      <c r="I16" s="232">
        <v>7</v>
      </c>
      <c r="J16" s="48">
        <v>9</v>
      </c>
      <c r="K16" s="48">
        <v>9</v>
      </c>
      <c r="L16" s="48">
        <v>9</v>
      </c>
    </row>
    <row r="17" spans="1:12" ht="15" customHeight="1">
      <c r="A17" s="48" t="s">
        <v>21</v>
      </c>
      <c r="B17" s="28">
        <v>108.45831008804191</v>
      </c>
      <c r="C17" s="28">
        <v>107.57581102355013</v>
      </c>
      <c r="D17" s="28">
        <v>108.87841248297181</v>
      </c>
      <c r="E17" s="28">
        <v>110.36590714558275</v>
      </c>
      <c r="F17" s="28">
        <v>109.44168354925075</v>
      </c>
      <c r="G17" s="231"/>
      <c r="H17" s="48">
        <v>10</v>
      </c>
      <c r="I17" s="232">
        <v>13</v>
      </c>
      <c r="J17" s="48">
        <v>13</v>
      </c>
      <c r="K17" s="48">
        <v>13</v>
      </c>
      <c r="L17" s="48">
        <v>10</v>
      </c>
    </row>
    <row r="18" spans="1:12" ht="15" customHeight="1">
      <c r="A18" s="48" t="s">
        <v>29</v>
      </c>
      <c r="B18" s="28">
        <v>100.23933952729227</v>
      </c>
      <c r="C18" s="28">
        <v>100.72802552707731</v>
      </c>
      <c r="D18" s="28">
        <v>110.01908152866767</v>
      </c>
      <c r="E18" s="28">
        <v>112.27613339792777</v>
      </c>
      <c r="F18" s="28">
        <v>109.22407781589212</v>
      </c>
      <c r="G18" s="231"/>
      <c r="H18" s="48">
        <v>21</v>
      </c>
      <c r="I18" s="232">
        <v>23</v>
      </c>
      <c r="J18" s="48">
        <v>11</v>
      </c>
      <c r="K18" s="48">
        <v>12</v>
      </c>
      <c r="L18" s="48">
        <v>11</v>
      </c>
    </row>
    <row r="19" spans="1:12" ht="15" customHeight="1">
      <c r="A19" s="48" t="s">
        <v>11</v>
      </c>
      <c r="B19" s="28">
        <v>106.64903049537764</v>
      </c>
      <c r="C19" s="28">
        <v>109.36506499270438</v>
      </c>
      <c r="D19" s="28">
        <v>114.06092459199138</v>
      </c>
      <c r="E19" s="28">
        <v>112.97422553786572</v>
      </c>
      <c r="F19" s="28">
        <v>108.95735533113626</v>
      </c>
      <c r="G19" s="231"/>
      <c r="H19" s="48">
        <v>12</v>
      </c>
      <c r="I19" s="232">
        <v>11</v>
      </c>
      <c r="J19" s="48">
        <v>10</v>
      </c>
      <c r="K19" s="48">
        <v>11</v>
      </c>
      <c r="L19" s="48">
        <v>12</v>
      </c>
    </row>
    <row r="20" spans="1:12" ht="15" customHeight="1">
      <c r="A20" s="48" t="s">
        <v>27</v>
      </c>
      <c r="B20" s="28">
        <v>105.79921791356935</v>
      </c>
      <c r="C20" s="28">
        <v>107.69382673708759</v>
      </c>
      <c r="D20" s="28">
        <v>108.36043696873851</v>
      </c>
      <c r="E20" s="28">
        <v>108.88009215194809</v>
      </c>
      <c r="F20" s="28">
        <v>108.05213375355294</v>
      </c>
      <c r="G20" s="231"/>
      <c r="H20" s="48">
        <v>13</v>
      </c>
      <c r="I20" s="232">
        <v>12</v>
      </c>
      <c r="J20" s="48">
        <v>14</v>
      </c>
      <c r="K20" s="48">
        <v>15</v>
      </c>
      <c r="L20" s="48">
        <v>13</v>
      </c>
    </row>
    <row r="21" spans="1:12" ht="15" customHeight="1">
      <c r="A21" s="48" t="s">
        <v>15</v>
      </c>
      <c r="B21" s="28">
        <v>112.209491414515</v>
      </c>
      <c r="C21" s="28">
        <v>111.65193856741381</v>
      </c>
      <c r="D21" s="28">
        <v>117.99085477519139</v>
      </c>
      <c r="E21" s="28">
        <v>119.51088709357396</v>
      </c>
      <c r="F21" s="28">
        <v>107.7148070035603</v>
      </c>
      <c r="G21" s="231"/>
      <c r="H21" s="48">
        <v>7</v>
      </c>
      <c r="I21" s="232">
        <v>8</v>
      </c>
      <c r="J21" s="48">
        <v>8</v>
      </c>
      <c r="K21" s="48">
        <v>7</v>
      </c>
      <c r="L21" s="48">
        <v>14</v>
      </c>
    </row>
    <row r="22" spans="1:12" ht="15" customHeight="1">
      <c r="A22" s="48" t="s">
        <v>20</v>
      </c>
      <c r="B22" s="28">
        <v>100.78958601858497</v>
      </c>
      <c r="C22" s="28">
        <v>103.30936966194984</v>
      </c>
      <c r="D22" s="28">
        <v>107.10046372950693</v>
      </c>
      <c r="E22" s="28">
        <v>106.47795784151904</v>
      </c>
      <c r="F22" s="28">
        <v>104.66644386162675</v>
      </c>
      <c r="G22" s="231"/>
      <c r="H22" s="48">
        <v>19</v>
      </c>
      <c r="I22" s="232">
        <v>16</v>
      </c>
      <c r="J22" s="48">
        <v>15</v>
      </c>
      <c r="K22" s="48">
        <v>17</v>
      </c>
      <c r="L22" s="48">
        <v>15</v>
      </c>
    </row>
    <row r="23" spans="1:12" ht="15" customHeight="1">
      <c r="A23" s="48" t="s">
        <v>18</v>
      </c>
      <c r="B23" s="28">
        <v>111.77064346128326</v>
      </c>
      <c r="C23" s="28">
        <v>111.45939203114051</v>
      </c>
      <c r="D23" s="28">
        <v>109.1583364520789</v>
      </c>
      <c r="E23" s="28">
        <v>109.30823353423609</v>
      </c>
      <c r="F23" s="28">
        <v>102.82082962400503</v>
      </c>
      <c r="G23" s="231"/>
      <c r="H23" s="48">
        <v>8</v>
      </c>
      <c r="I23" s="232">
        <v>10</v>
      </c>
      <c r="J23" s="48">
        <v>12</v>
      </c>
      <c r="K23" s="48">
        <v>14</v>
      </c>
      <c r="L23" s="48">
        <v>16</v>
      </c>
    </row>
    <row r="24" spans="1:12" ht="15" customHeight="1">
      <c r="A24" s="48" t="s">
        <v>23</v>
      </c>
      <c r="B24" s="28">
        <v>101.66110084477296</v>
      </c>
      <c r="C24" s="28">
        <v>101.69276136168075</v>
      </c>
      <c r="D24" s="28">
        <v>101.75681309727858</v>
      </c>
      <c r="E24" s="28">
        <v>104.56761191779242</v>
      </c>
      <c r="F24" s="28">
        <v>100.23422717243547</v>
      </c>
      <c r="G24" s="231"/>
      <c r="H24" s="48">
        <v>18</v>
      </c>
      <c r="I24" s="232">
        <v>19</v>
      </c>
      <c r="J24" s="48">
        <v>25</v>
      </c>
      <c r="K24" s="48">
        <v>21</v>
      </c>
      <c r="L24" s="48">
        <v>17</v>
      </c>
    </row>
    <row r="25" spans="1:12" ht="15" customHeight="1">
      <c r="A25" s="48" t="s">
        <v>19</v>
      </c>
      <c r="B25" s="28">
        <v>102.4093941541075</v>
      </c>
      <c r="C25" s="28">
        <v>103.23961356495333</v>
      </c>
      <c r="D25" s="28">
        <v>101.76426022528213</v>
      </c>
      <c r="E25" s="28">
        <v>102.31125248066348</v>
      </c>
      <c r="F25" s="28">
        <v>99.822522096720775</v>
      </c>
      <c r="G25" s="231"/>
      <c r="H25" s="48">
        <v>16</v>
      </c>
      <c r="I25" s="232">
        <v>17</v>
      </c>
      <c r="J25" s="48">
        <v>24</v>
      </c>
      <c r="K25" s="48">
        <v>24</v>
      </c>
      <c r="L25" s="48">
        <v>18</v>
      </c>
    </row>
    <row r="26" spans="1:12" ht="15" customHeight="1">
      <c r="A26" s="48" t="s">
        <v>22</v>
      </c>
      <c r="B26" s="28">
        <v>103.24787981380986</v>
      </c>
      <c r="C26" s="28">
        <v>101.44779608275037</v>
      </c>
      <c r="D26" s="28">
        <v>103.48283948757373</v>
      </c>
      <c r="E26" s="28">
        <v>103.75139325840391</v>
      </c>
      <c r="F26" s="28">
        <v>99.304754196138518</v>
      </c>
      <c r="G26" s="231"/>
      <c r="H26" s="48">
        <v>15</v>
      </c>
      <c r="I26" s="232">
        <v>21</v>
      </c>
      <c r="J26" s="48">
        <v>20</v>
      </c>
      <c r="K26" s="48">
        <v>22</v>
      </c>
      <c r="L26" s="48">
        <v>19</v>
      </c>
    </row>
    <row r="27" spans="1:12" ht="15" customHeight="1">
      <c r="A27" s="48" t="s">
        <v>24</v>
      </c>
      <c r="B27" s="28">
        <v>101.79775412276824</v>
      </c>
      <c r="C27" s="28">
        <v>104.08004852262522</v>
      </c>
      <c r="D27" s="28">
        <v>104.92545895480191</v>
      </c>
      <c r="E27" s="28">
        <v>108.05925642994097</v>
      </c>
      <c r="F27" s="28">
        <v>99.277017146816519</v>
      </c>
      <c r="G27" s="231"/>
      <c r="H27" s="48">
        <v>17</v>
      </c>
      <c r="I27" s="232">
        <v>15</v>
      </c>
      <c r="J27" s="48">
        <v>19</v>
      </c>
      <c r="K27" s="48">
        <v>16</v>
      </c>
      <c r="L27" s="48">
        <v>20</v>
      </c>
    </row>
    <row r="28" spans="1:12" ht="15" customHeight="1">
      <c r="A28" s="48" t="s">
        <v>14</v>
      </c>
      <c r="B28" s="28">
        <v>104.68436770908923</v>
      </c>
      <c r="C28" s="28">
        <v>104.89776351775676</v>
      </c>
      <c r="D28" s="28">
        <v>105.80198894098353</v>
      </c>
      <c r="E28" s="28">
        <v>106.356957452502</v>
      </c>
      <c r="F28" s="28">
        <v>99.010253472460207</v>
      </c>
      <c r="G28" s="231"/>
      <c r="H28" s="48">
        <v>14</v>
      </c>
      <c r="I28" s="232">
        <v>14</v>
      </c>
      <c r="J28" s="48">
        <v>18</v>
      </c>
      <c r="K28" s="48">
        <v>18</v>
      </c>
      <c r="L28" s="48">
        <v>21</v>
      </c>
    </row>
    <row r="29" spans="1:12" ht="15" customHeight="1">
      <c r="A29" s="48" t="s">
        <v>30</v>
      </c>
      <c r="B29" s="28">
        <v>97.371755600833353</v>
      </c>
      <c r="C29" s="28">
        <v>97.901852581344613</v>
      </c>
      <c r="D29" s="28">
        <v>98.108711206388449</v>
      </c>
      <c r="E29" s="28">
        <v>101.33478242171552</v>
      </c>
      <c r="F29" s="28">
        <v>98.783974138105762</v>
      </c>
      <c r="G29" s="231"/>
      <c r="H29" s="48">
        <v>26</v>
      </c>
      <c r="I29" s="232">
        <v>29</v>
      </c>
      <c r="J29" s="48">
        <v>31</v>
      </c>
      <c r="K29" s="48">
        <v>26</v>
      </c>
      <c r="L29" s="48">
        <v>22</v>
      </c>
    </row>
    <row r="30" spans="1:12" ht="15" customHeight="1">
      <c r="A30" s="48" t="s">
        <v>39</v>
      </c>
      <c r="B30" s="28">
        <v>95.989729414009872</v>
      </c>
      <c r="C30" s="28">
        <v>97.46085254222973</v>
      </c>
      <c r="D30" s="28">
        <v>106.05625832036714</v>
      </c>
      <c r="E30" s="28">
        <v>104.7372868346494</v>
      </c>
      <c r="F30" s="28">
        <v>98.604262731110666</v>
      </c>
      <c r="G30" s="231"/>
      <c r="H30" s="48">
        <v>28</v>
      </c>
      <c r="I30" s="232">
        <v>30</v>
      </c>
      <c r="J30" s="48">
        <v>16</v>
      </c>
      <c r="K30" s="48">
        <v>20</v>
      </c>
      <c r="L30" s="48">
        <v>23</v>
      </c>
    </row>
    <row r="31" spans="1:12" ht="15" customHeight="1">
      <c r="A31" s="48" t="s">
        <v>25</v>
      </c>
      <c r="B31" s="28">
        <v>99.441928242622311</v>
      </c>
      <c r="C31" s="28">
        <v>98.667524721754575</v>
      </c>
      <c r="D31" s="28">
        <v>99.247712631668847</v>
      </c>
      <c r="E31" s="28">
        <v>99.558005866185155</v>
      </c>
      <c r="F31" s="28">
        <v>98.084940530814492</v>
      </c>
      <c r="G31" s="231"/>
      <c r="H31" s="48">
        <v>23</v>
      </c>
      <c r="I31" s="232">
        <v>28</v>
      </c>
      <c r="J31" s="48">
        <v>29</v>
      </c>
      <c r="K31" s="48">
        <v>29</v>
      </c>
      <c r="L31" s="48">
        <v>24</v>
      </c>
    </row>
    <row r="32" spans="1:12" ht="15" customHeight="1">
      <c r="A32" s="48" t="s">
        <v>28</v>
      </c>
      <c r="B32" s="28">
        <v>100.42035404070354</v>
      </c>
      <c r="C32" s="28">
        <v>100.75364801959465</v>
      </c>
      <c r="D32" s="28">
        <v>102.9955485123443</v>
      </c>
      <c r="E32" s="28">
        <v>103.38694009713977</v>
      </c>
      <c r="F32" s="28">
        <v>97.503624178562319</v>
      </c>
      <c r="G32" s="231"/>
      <c r="H32" s="48">
        <v>20</v>
      </c>
      <c r="I32" s="232">
        <v>22</v>
      </c>
      <c r="J32" s="48">
        <v>21</v>
      </c>
      <c r="K32" s="48">
        <v>23</v>
      </c>
      <c r="L32" s="48">
        <v>25</v>
      </c>
    </row>
    <row r="33" spans="1:12" ht="15" customHeight="1">
      <c r="A33" s="48" t="s">
        <v>26</v>
      </c>
      <c r="B33" s="28">
        <v>100.22452386808084</v>
      </c>
      <c r="C33" s="28">
        <v>101.94808584730629</v>
      </c>
      <c r="D33" s="28">
        <v>99.956140142600248</v>
      </c>
      <c r="E33" s="28">
        <v>98.87055587532879</v>
      </c>
      <c r="F33" s="28">
        <v>97.082864417520938</v>
      </c>
      <c r="G33" s="231"/>
      <c r="H33" s="48">
        <v>22</v>
      </c>
      <c r="I33" s="232">
        <v>18</v>
      </c>
      <c r="J33" s="48">
        <v>28</v>
      </c>
      <c r="K33" s="48">
        <v>30</v>
      </c>
      <c r="L33" s="48">
        <v>26</v>
      </c>
    </row>
    <row r="34" spans="1:12" ht="15" customHeight="1">
      <c r="A34" s="131" t="s">
        <v>242</v>
      </c>
      <c r="B34" s="30">
        <v>96.70203781580399</v>
      </c>
      <c r="C34" s="30">
        <v>98.69753739848467</v>
      </c>
      <c r="D34" s="30">
        <v>101.93899203808624</v>
      </c>
      <c r="E34" s="30">
        <v>100.34231774800449</v>
      </c>
      <c r="F34" s="30">
        <v>96.901538804797909</v>
      </c>
      <c r="G34" s="233"/>
      <c r="H34" s="77">
        <v>27</v>
      </c>
      <c r="I34" s="75">
        <v>27</v>
      </c>
      <c r="J34" s="77">
        <v>23</v>
      </c>
      <c r="K34" s="77">
        <v>28</v>
      </c>
      <c r="L34" s="77">
        <v>27</v>
      </c>
    </row>
    <row r="35" spans="1:12" ht="15" customHeight="1">
      <c r="A35" s="48" t="s">
        <v>38</v>
      </c>
      <c r="B35" s="28">
        <v>90.687773273168162</v>
      </c>
      <c r="C35" s="28">
        <v>91.137088770851364</v>
      </c>
      <c r="D35" s="28">
        <v>100.14478779231843</v>
      </c>
      <c r="E35" s="28">
        <v>101.78043101231265</v>
      </c>
      <c r="F35" s="28">
        <v>96.898053849070919</v>
      </c>
      <c r="G35" s="231"/>
      <c r="H35" s="48">
        <v>34</v>
      </c>
      <c r="I35" s="232">
        <v>36</v>
      </c>
      <c r="J35" s="48">
        <v>27</v>
      </c>
      <c r="K35" s="48">
        <v>25</v>
      </c>
      <c r="L35" s="48">
        <v>28</v>
      </c>
    </row>
    <row r="36" spans="1:12" ht="15" customHeight="1">
      <c r="A36" s="48" t="s">
        <v>47</v>
      </c>
      <c r="B36" s="28">
        <v>87.539641976412867</v>
      </c>
      <c r="C36" s="28">
        <v>90.061914487269746</v>
      </c>
      <c r="D36" s="28">
        <v>92.895848723571916</v>
      </c>
      <c r="E36" s="28">
        <v>96.53413018334976</v>
      </c>
      <c r="F36" s="28">
        <v>95.125327320294531</v>
      </c>
      <c r="G36" s="231"/>
      <c r="H36" s="48">
        <v>40</v>
      </c>
      <c r="I36" s="232">
        <v>39</v>
      </c>
      <c r="J36" s="48">
        <v>37</v>
      </c>
      <c r="K36" s="48">
        <v>33</v>
      </c>
      <c r="L36" s="48">
        <v>29</v>
      </c>
    </row>
    <row r="37" spans="1:12" ht="15" customHeight="1">
      <c r="A37" s="48" t="s">
        <v>32</v>
      </c>
      <c r="B37" s="28">
        <v>95.926452457243826</v>
      </c>
      <c r="C37" s="28">
        <v>98.717303689199525</v>
      </c>
      <c r="D37" s="28">
        <v>105.81718113496227</v>
      </c>
      <c r="E37" s="28">
        <v>106.08054205064445</v>
      </c>
      <c r="F37" s="28">
        <v>93.343585158922394</v>
      </c>
      <c r="G37" s="231"/>
      <c r="H37" s="48">
        <v>29</v>
      </c>
      <c r="I37" s="232">
        <v>26</v>
      </c>
      <c r="J37" s="48">
        <v>17</v>
      </c>
      <c r="K37" s="48">
        <v>19</v>
      </c>
      <c r="L37" s="48">
        <v>30</v>
      </c>
    </row>
    <row r="38" spans="1:12" ht="15" customHeight="1">
      <c r="A38" s="48" t="s">
        <v>31</v>
      </c>
      <c r="B38" s="28">
        <v>98.990174406255647</v>
      </c>
      <c r="C38" s="28">
        <v>101.61989695468066</v>
      </c>
      <c r="D38" s="28">
        <v>101.31928249523504</v>
      </c>
      <c r="E38" s="28">
        <v>101.20374195083542</v>
      </c>
      <c r="F38" s="28">
        <v>92.600840221614334</v>
      </c>
      <c r="G38" s="231"/>
      <c r="H38" s="48">
        <v>24</v>
      </c>
      <c r="I38" s="232">
        <v>20</v>
      </c>
      <c r="J38" s="48">
        <v>26</v>
      </c>
      <c r="K38" s="48">
        <v>27</v>
      </c>
      <c r="L38" s="48">
        <v>31</v>
      </c>
    </row>
    <row r="39" spans="1:12" ht="15" customHeight="1">
      <c r="A39" s="48" t="s">
        <v>34</v>
      </c>
      <c r="B39" s="28">
        <v>90.502633297494327</v>
      </c>
      <c r="C39" s="28">
        <v>99.893826183646979</v>
      </c>
      <c r="D39" s="28">
        <v>98.599495928372349</v>
      </c>
      <c r="E39" s="28">
        <v>97.5486130224877</v>
      </c>
      <c r="F39" s="28">
        <v>92.246917122668819</v>
      </c>
      <c r="G39" s="231"/>
      <c r="H39" s="48">
        <v>35</v>
      </c>
      <c r="I39" s="232">
        <v>25</v>
      </c>
      <c r="J39" s="48">
        <v>30</v>
      </c>
      <c r="K39" s="48">
        <v>31</v>
      </c>
      <c r="L39" s="48">
        <v>32</v>
      </c>
    </row>
    <row r="40" spans="1:12" ht="15" customHeight="1">
      <c r="A40" s="48" t="s">
        <v>41</v>
      </c>
      <c r="B40" s="28">
        <v>90.270175763805796</v>
      </c>
      <c r="C40" s="28">
        <v>94.708595554297432</v>
      </c>
      <c r="D40" s="28">
        <v>95.430520530041463</v>
      </c>
      <c r="E40" s="28">
        <v>97.281288891701394</v>
      </c>
      <c r="F40" s="28">
        <v>92.008467724622435</v>
      </c>
      <c r="G40" s="231"/>
      <c r="H40" s="48">
        <v>37</v>
      </c>
      <c r="I40" s="232">
        <v>32</v>
      </c>
      <c r="J40" s="48">
        <v>32</v>
      </c>
      <c r="K40" s="48">
        <v>32</v>
      </c>
      <c r="L40" s="48">
        <v>33</v>
      </c>
    </row>
    <row r="41" spans="1:12" ht="15" customHeight="1">
      <c r="A41" s="48" t="s">
        <v>45</v>
      </c>
      <c r="B41" s="28">
        <v>90.464401296969712</v>
      </c>
      <c r="C41" s="28">
        <v>93.505285306568368</v>
      </c>
      <c r="D41" s="28">
        <v>93.612543887470025</v>
      </c>
      <c r="E41" s="28">
        <v>91.450300385162862</v>
      </c>
      <c r="F41" s="28">
        <v>90.661760897972457</v>
      </c>
      <c r="G41" s="231"/>
      <c r="H41" s="48">
        <v>36</v>
      </c>
      <c r="I41" s="232">
        <v>34</v>
      </c>
      <c r="J41" s="48">
        <v>34</v>
      </c>
      <c r="K41" s="48">
        <v>40</v>
      </c>
      <c r="L41" s="48">
        <v>34</v>
      </c>
    </row>
    <row r="42" spans="1:12" ht="15" customHeight="1">
      <c r="A42" s="48" t="s">
        <v>33</v>
      </c>
      <c r="B42" s="28">
        <v>87.506616652182998</v>
      </c>
      <c r="C42" s="28">
        <v>90.673719074273833</v>
      </c>
      <c r="D42" s="28">
        <v>92.936527816560172</v>
      </c>
      <c r="E42" s="28">
        <v>94.6394158341555</v>
      </c>
      <c r="F42" s="28">
        <v>89.78584965839859</v>
      </c>
      <c r="G42" s="231"/>
      <c r="H42" s="48">
        <v>41</v>
      </c>
      <c r="I42" s="232">
        <v>38</v>
      </c>
      <c r="J42" s="48">
        <v>36</v>
      </c>
      <c r="K42" s="48">
        <v>34</v>
      </c>
      <c r="L42" s="48">
        <v>35</v>
      </c>
    </row>
    <row r="43" spans="1:12" ht="15" customHeight="1">
      <c r="A43" s="48" t="s">
        <v>40</v>
      </c>
      <c r="B43" s="28">
        <v>87.248040595763158</v>
      </c>
      <c r="C43" s="28">
        <v>90.987894305877887</v>
      </c>
      <c r="D43" s="28">
        <v>92.831582971557637</v>
      </c>
      <c r="E43" s="28">
        <v>92.779599249781199</v>
      </c>
      <c r="F43" s="28">
        <v>88.827295164669607</v>
      </c>
      <c r="G43" s="231"/>
      <c r="H43" s="48">
        <v>42</v>
      </c>
      <c r="I43" s="232">
        <v>37</v>
      </c>
      <c r="J43" s="48">
        <v>38</v>
      </c>
      <c r="K43" s="48">
        <v>38</v>
      </c>
      <c r="L43" s="48">
        <v>36</v>
      </c>
    </row>
    <row r="44" spans="1:12" ht="15" customHeight="1">
      <c r="A44" s="48" t="s">
        <v>43</v>
      </c>
      <c r="B44" s="28">
        <v>87.122915188555908</v>
      </c>
      <c r="C44" s="28">
        <v>86.815717299473732</v>
      </c>
      <c r="D44" s="28">
        <v>88.846976242104091</v>
      </c>
      <c r="E44" s="28">
        <v>89.939099857830513</v>
      </c>
      <c r="F44" s="28">
        <v>87.82772666960588</v>
      </c>
      <c r="G44" s="231"/>
      <c r="H44" s="48">
        <v>43</v>
      </c>
      <c r="I44" s="232">
        <v>44</v>
      </c>
      <c r="J44" s="48">
        <v>41</v>
      </c>
      <c r="K44" s="48">
        <v>42</v>
      </c>
      <c r="L44" s="48">
        <v>37</v>
      </c>
    </row>
    <row r="45" spans="1:12" ht="15" customHeight="1">
      <c r="A45" s="48" t="s">
        <v>42</v>
      </c>
      <c r="B45" s="28">
        <v>92.401417201009536</v>
      </c>
      <c r="C45" s="28">
        <v>91.885207690870587</v>
      </c>
      <c r="D45" s="28">
        <v>91.291552324951908</v>
      </c>
      <c r="E45" s="28">
        <v>93.98214494773211</v>
      </c>
      <c r="F45" s="28">
        <v>87.24667151394317</v>
      </c>
      <c r="G45" s="231"/>
      <c r="H45" s="48">
        <v>33</v>
      </c>
      <c r="I45" s="232">
        <v>35</v>
      </c>
      <c r="J45" s="48">
        <v>39</v>
      </c>
      <c r="K45" s="48">
        <v>35</v>
      </c>
      <c r="L45" s="48">
        <v>38</v>
      </c>
    </row>
    <row r="46" spans="1:12" ht="15" customHeight="1">
      <c r="A46" s="48" t="s">
        <v>48</v>
      </c>
      <c r="B46" s="28">
        <v>84.737414298359624</v>
      </c>
      <c r="C46" s="28">
        <v>85.398440972429796</v>
      </c>
      <c r="D46" s="28">
        <v>85.923055065519762</v>
      </c>
      <c r="E46" s="28">
        <v>87.201957312589499</v>
      </c>
      <c r="F46" s="28">
        <v>87.141169273388357</v>
      </c>
      <c r="G46" s="231"/>
      <c r="H46" s="48">
        <v>45</v>
      </c>
      <c r="I46" s="232">
        <v>46</v>
      </c>
      <c r="J46" s="48">
        <v>47</v>
      </c>
      <c r="K46" s="48">
        <v>45</v>
      </c>
      <c r="L46" s="48">
        <v>39</v>
      </c>
    </row>
    <row r="47" spans="1:12" ht="15" customHeight="1">
      <c r="A47" s="48" t="s">
        <v>35</v>
      </c>
      <c r="B47" s="28">
        <v>94.964998093406621</v>
      </c>
      <c r="C47" s="28">
        <v>93.917538974754649</v>
      </c>
      <c r="D47" s="28">
        <v>93.126481610617077</v>
      </c>
      <c r="E47" s="28">
        <v>93.33892284562512</v>
      </c>
      <c r="F47" s="28">
        <v>87.070584972170465</v>
      </c>
      <c r="G47" s="231"/>
      <c r="H47" s="48">
        <v>30</v>
      </c>
      <c r="I47" s="232">
        <v>33</v>
      </c>
      <c r="J47" s="48">
        <v>35</v>
      </c>
      <c r="K47" s="48">
        <v>36</v>
      </c>
      <c r="L47" s="48">
        <v>40</v>
      </c>
    </row>
    <row r="48" spans="1:12" ht="15" customHeight="1">
      <c r="A48" s="48" t="s">
        <v>37</v>
      </c>
      <c r="B48" s="28">
        <v>93.793860387383944</v>
      </c>
      <c r="C48" s="28">
        <v>94.969470677097647</v>
      </c>
      <c r="D48" s="28">
        <v>95.029669951042351</v>
      </c>
      <c r="E48" s="28">
        <v>93.334212829031472</v>
      </c>
      <c r="F48" s="28">
        <v>86.651332226593809</v>
      </c>
      <c r="G48" s="231"/>
      <c r="H48" s="48">
        <v>32</v>
      </c>
      <c r="I48" s="232">
        <v>31</v>
      </c>
      <c r="J48" s="48">
        <v>33</v>
      </c>
      <c r="K48" s="48">
        <v>37</v>
      </c>
      <c r="L48" s="48">
        <v>41</v>
      </c>
    </row>
    <row r="49" spans="1:12" ht="15" customHeight="1">
      <c r="A49" s="48" t="s">
        <v>50</v>
      </c>
      <c r="B49" s="28">
        <v>78.951939657633588</v>
      </c>
      <c r="C49" s="28">
        <v>81.757232312424605</v>
      </c>
      <c r="D49" s="28">
        <v>86.070971683444384</v>
      </c>
      <c r="E49" s="28">
        <v>91.398756836085312</v>
      </c>
      <c r="F49" s="28">
        <v>86.022972964520491</v>
      </c>
      <c r="G49" s="231"/>
      <c r="H49" s="48">
        <v>48</v>
      </c>
      <c r="I49" s="232">
        <v>47</v>
      </c>
      <c r="J49" s="48">
        <v>45</v>
      </c>
      <c r="K49" s="48">
        <v>41</v>
      </c>
      <c r="L49" s="48">
        <v>42</v>
      </c>
    </row>
    <row r="50" spans="1:12" ht="15" customHeight="1">
      <c r="A50" s="48" t="s">
        <v>16</v>
      </c>
      <c r="B50" s="28">
        <v>93.796272710578208</v>
      </c>
      <c r="C50" s="28">
        <v>87.715310967297114</v>
      </c>
      <c r="D50" s="28">
        <v>87.555405844205097</v>
      </c>
      <c r="E50" s="28">
        <v>92.66651514977157</v>
      </c>
      <c r="F50" s="28">
        <v>83.763479628073412</v>
      </c>
      <c r="G50" s="231"/>
      <c r="H50" s="48">
        <v>31</v>
      </c>
      <c r="I50" s="232">
        <v>42</v>
      </c>
      <c r="J50" s="48">
        <v>42</v>
      </c>
      <c r="K50" s="48">
        <v>39</v>
      </c>
      <c r="L50" s="48">
        <v>43</v>
      </c>
    </row>
    <row r="51" spans="1:12" ht="15" customHeight="1">
      <c r="A51" s="48" t="s">
        <v>44</v>
      </c>
      <c r="B51" s="28">
        <v>88.48130509871153</v>
      </c>
      <c r="C51" s="28">
        <v>88.295642777626512</v>
      </c>
      <c r="D51" s="28">
        <v>87.245168777113193</v>
      </c>
      <c r="E51" s="28">
        <v>88.24189059779043</v>
      </c>
      <c r="F51" s="28">
        <v>83.669926664407825</v>
      </c>
      <c r="G51" s="231"/>
      <c r="H51" s="48">
        <v>38</v>
      </c>
      <c r="I51" s="232">
        <v>40</v>
      </c>
      <c r="J51" s="48">
        <v>44</v>
      </c>
      <c r="K51" s="48">
        <v>43</v>
      </c>
      <c r="L51" s="48">
        <v>44</v>
      </c>
    </row>
    <row r="52" spans="1:12" ht="15" customHeight="1">
      <c r="A52" s="48" t="s">
        <v>51</v>
      </c>
      <c r="B52" s="28">
        <v>83.338773211938147</v>
      </c>
      <c r="C52" s="28">
        <v>86.990325201715763</v>
      </c>
      <c r="D52" s="28">
        <v>86.027752930113081</v>
      </c>
      <c r="E52" s="28">
        <v>84.412571806512787</v>
      </c>
      <c r="F52" s="28">
        <v>81.182572699141346</v>
      </c>
      <c r="G52" s="231"/>
      <c r="H52" s="48">
        <v>46</v>
      </c>
      <c r="I52" s="232">
        <v>43</v>
      </c>
      <c r="J52" s="48">
        <v>46</v>
      </c>
      <c r="K52" s="48">
        <v>48</v>
      </c>
      <c r="L52" s="48">
        <v>45</v>
      </c>
    </row>
    <row r="53" spans="1:12" ht="15" customHeight="1">
      <c r="A53" s="48" t="s">
        <v>46</v>
      </c>
      <c r="B53" s="28">
        <v>85.527079660001036</v>
      </c>
      <c r="C53" s="28">
        <v>86.331381523151038</v>
      </c>
      <c r="D53" s="28">
        <v>87.334137458379118</v>
      </c>
      <c r="E53" s="28">
        <v>87.732793466146944</v>
      </c>
      <c r="F53" s="28">
        <v>81.098615523267227</v>
      </c>
      <c r="G53" s="231"/>
      <c r="H53" s="48">
        <v>44</v>
      </c>
      <c r="I53" s="232">
        <v>45</v>
      </c>
      <c r="J53" s="48">
        <v>43</v>
      </c>
      <c r="K53" s="48">
        <v>44</v>
      </c>
      <c r="L53" s="48">
        <v>46</v>
      </c>
    </row>
    <row r="54" spans="1:12" ht="15" customHeight="1">
      <c r="A54" s="48" t="s">
        <v>49</v>
      </c>
      <c r="B54" s="28">
        <v>87.768276383947651</v>
      </c>
      <c r="C54" s="28">
        <v>87.888997966942782</v>
      </c>
      <c r="D54" s="28">
        <v>91.060312056737587</v>
      </c>
      <c r="E54" s="28">
        <v>84.968431575650996</v>
      </c>
      <c r="F54" s="28">
        <v>79.5975132511022</v>
      </c>
      <c r="G54" s="231"/>
      <c r="H54" s="48">
        <v>39</v>
      </c>
      <c r="I54" s="232">
        <v>41</v>
      </c>
      <c r="J54" s="48">
        <v>40</v>
      </c>
      <c r="K54" s="48">
        <v>47</v>
      </c>
      <c r="L54" s="48">
        <v>47</v>
      </c>
    </row>
    <row r="55" spans="1:12" ht="15" customHeight="1">
      <c r="A55" s="48" t="s">
        <v>53</v>
      </c>
      <c r="B55" s="28">
        <v>78.083070636455844</v>
      </c>
      <c r="C55" s="28">
        <v>76.207468373576475</v>
      </c>
      <c r="D55" s="28">
        <v>78.894543968556675</v>
      </c>
      <c r="E55" s="28">
        <v>78.934481675569913</v>
      </c>
      <c r="F55" s="28">
        <v>76.003200739968079</v>
      </c>
      <c r="G55" s="231"/>
      <c r="H55" s="48">
        <v>49</v>
      </c>
      <c r="I55" s="232">
        <v>49</v>
      </c>
      <c r="J55" s="48">
        <v>50</v>
      </c>
      <c r="K55" s="48">
        <v>49</v>
      </c>
      <c r="L55" s="48">
        <v>48</v>
      </c>
    </row>
    <row r="56" spans="1:12" ht="15" customHeight="1">
      <c r="A56" s="48" t="s">
        <v>52</v>
      </c>
      <c r="B56" s="28">
        <v>79.060037839399229</v>
      </c>
      <c r="C56" s="28">
        <v>81.576975979847177</v>
      </c>
      <c r="D56" s="28">
        <v>81.82799073267482</v>
      </c>
      <c r="E56" s="28">
        <v>78.58509781504263</v>
      </c>
      <c r="F56" s="28">
        <v>74.929196645315301</v>
      </c>
      <c r="G56" s="231"/>
      <c r="H56" s="48">
        <v>47</v>
      </c>
      <c r="I56" s="232">
        <v>48</v>
      </c>
      <c r="J56" s="48">
        <v>49</v>
      </c>
      <c r="K56" s="48">
        <v>50</v>
      </c>
      <c r="L56" s="48">
        <v>49</v>
      </c>
    </row>
    <row r="57" spans="1:12" ht="15" customHeight="1">
      <c r="A57" s="48" t="s">
        <v>6</v>
      </c>
      <c r="B57" s="28">
        <v>63.324724886088859</v>
      </c>
      <c r="C57" s="28">
        <v>72.921476956024989</v>
      </c>
      <c r="D57" s="28">
        <v>84.02192715771811</v>
      </c>
      <c r="E57" s="28">
        <v>85.184738024428626</v>
      </c>
      <c r="F57" s="28">
        <v>73.520090197262121</v>
      </c>
      <c r="G57" s="231"/>
      <c r="H57" s="48">
        <v>50</v>
      </c>
      <c r="I57" s="232">
        <v>50</v>
      </c>
      <c r="J57" s="48">
        <v>48</v>
      </c>
      <c r="K57" s="48">
        <v>46</v>
      </c>
      <c r="L57" s="48">
        <v>50</v>
      </c>
    </row>
    <row r="58" spans="1:12" ht="15" customHeight="1">
      <c r="A58" s="48"/>
      <c r="B58" s="28"/>
      <c r="C58" s="28"/>
      <c r="D58" s="28"/>
      <c r="E58" s="28"/>
      <c r="F58" s="28"/>
      <c r="G58" s="231"/>
      <c r="H58" s="48"/>
      <c r="I58" s="48"/>
      <c r="J58" s="232"/>
      <c r="K58" s="48"/>
      <c r="L58" s="48"/>
    </row>
    <row r="59" spans="1:12" ht="15" customHeight="1">
      <c r="A59" s="48" t="s">
        <v>54</v>
      </c>
      <c r="B59" s="24">
        <f>AVERAGE(B8:B57)</f>
        <v>98.883662075638654</v>
      </c>
      <c r="C59" s="24">
        <f>AVERAGE(C8:C57)</f>
        <v>100.0384190541849</v>
      </c>
      <c r="D59" s="24">
        <f>AVERAGE(D8:D57)</f>
        <v>102.49333545922103</v>
      </c>
      <c r="E59" s="24">
        <f>AVERAGE(E8:E57)</f>
        <v>103.86180892216568</v>
      </c>
      <c r="F59" s="24">
        <f>AVERAGE(F8:F57)</f>
        <v>98.629551308911743</v>
      </c>
      <c r="G59" s="231"/>
      <c r="H59" s="110"/>
      <c r="I59" s="231"/>
      <c r="J59" s="234"/>
      <c r="K59" s="48"/>
      <c r="L59" s="48"/>
    </row>
    <row r="60" spans="1:12" ht="15" customHeight="1">
      <c r="A60" s="95"/>
      <c r="B60" s="235"/>
      <c r="C60" s="236"/>
      <c r="D60" s="237"/>
      <c r="E60" s="237"/>
      <c r="F60" s="237"/>
      <c r="G60" s="235"/>
      <c r="H60" s="97"/>
      <c r="I60" s="97"/>
      <c r="J60" s="238"/>
      <c r="K60" s="48"/>
      <c r="L60" s="48"/>
    </row>
    <row r="61" spans="1:12" ht="15" customHeight="1">
      <c r="A61" s="48"/>
      <c r="B61" s="212"/>
      <c r="C61" s="214"/>
      <c r="D61" s="213"/>
      <c r="E61" s="213"/>
      <c r="F61" s="213"/>
      <c r="G61" s="212"/>
      <c r="H61" s="110"/>
      <c r="I61" s="110"/>
      <c r="J61" s="232"/>
      <c r="K61" s="48"/>
      <c r="L61" s="48"/>
    </row>
    <row r="62" spans="1:12" ht="15" customHeight="1">
      <c r="A62" s="294" t="s">
        <v>394</v>
      </c>
      <c r="B62" s="212"/>
      <c r="C62" s="214"/>
      <c r="D62" s="213"/>
      <c r="E62" s="213"/>
      <c r="F62" s="213"/>
      <c r="G62" s="212"/>
      <c r="H62" s="110"/>
      <c r="I62" s="110"/>
      <c r="J62" s="232"/>
      <c r="K62" s="48"/>
      <c r="L62" s="48"/>
    </row>
  </sheetData>
  <sortState xmlns:xlrd2="http://schemas.microsoft.com/office/spreadsheetml/2017/richdata2" ref="A8:L57">
    <sortCondition ref="L8:L57"/>
  </sortState>
  <mergeCells count="4">
    <mergeCell ref="A2:L2"/>
    <mergeCell ref="A3:L3"/>
    <mergeCell ref="B5:F5"/>
    <mergeCell ref="H5:L5"/>
  </mergeCells>
  <hyperlinks>
    <hyperlink ref="A1" location="TOC!A1" display="Return to info tab" xr:uid="{00000000-0004-0000-0100-000000000000}"/>
  </hyperlinks>
  <printOptions horizontalCentered="1"/>
  <pageMargins left="0.6" right="0.5" top="0.75" bottom="0.75" header="0.5" footer="0.5"/>
  <pageSetup scale="7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C000"/>
  </sheetPr>
  <dimension ref="A1:A56"/>
  <sheetViews>
    <sheetView zoomScaleNormal="100" workbookViewId="0"/>
  </sheetViews>
  <sheetFormatPr defaultRowHeight="13.2"/>
  <sheetData>
    <row r="1" spans="1:1">
      <c r="A1" s="224" t="s">
        <v>268</v>
      </c>
    </row>
    <row r="2" spans="1:1" ht="17.399999999999999">
      <c r="A2" s="60" t="s">
        <v>243</v>
      </c>
    </row>
    <row r="3" spans="1:1" ht="15">
      <c r="A3" s="176" t="str">
        <f>"Fiscal Year "&amp;'Table 1'!F6</f>
        <v>Fiscal Year 2020</v>
      </c>
    </row>
    <row r="56" spans="1:1">
      <c r="A56" s="294" t="s">
        <v>394</v>
      </c>
    </row>
  </sheetData>
  <hyperlinks>
    <hyperlink ref="A1" location="TOC!A1" display="Return to info tab" xr:uid="{00000000-0004-0000-0200-000000000000}"/>
  </hyperlinks>
  <printOptions horizontalCentered="1" verticalCentered="1"/>
  <pageMargins left="0.7" right="0.7" top="0.75" bottom="0.75" header="0.3" footer="0.3"/>
  <pageSetup scale="96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92D050"/>
  </sheetPr>
  <dimension ref="A1:J25"/>
  <sheetViews>
    <sheetView zoomScaleNormal="100" workbookViewId="0"/>
  </sheetViews>
  <sheetFormatPr defaultColWidth="9.109375" defaultRowHeight="13.2"/>
  <cols>
    <col min="1" max="1" width="9.109375" style="14"/>
    <col min="2" max="2" width="9.5546875" style="14" customWidth="1"/>
    <col min="3" max="3" width="9.44140625" style="14" bestFit="1" customWidth="1"/>
    <col min="4" max="4" width="7" style="14" customWidth="1"/>
    <col min="5" max="5" width="9.109375" style="14"/>
    <col min="6" max="6" width="7.44140625" style="14" customWidth="1"/>
    <col min="7" max="16384" width="9.109375" style="14"/>
  </cols>
  <sheetData>
    <row r="1" spans="1:10">
      <c r="A1" s="224" t="s">
        <v>268</v>
      </c>
    </row>
    <row r="2" spans="1:10" ht="17.399999999999999">
      <c r="A2" s="303" t="s">
        <v>55</v>
      </c>
      <c r="B2" s="303"/>
      <c r="C2" s="303"/>
      <c r="D2" s="303"/>
      <c r="E2" s="303"/>
      <c r="F2" s="303"/>
      <c r="G2" s="303"/>
      <c r="H2" s="13"/>
      <c r="I2" s="13"/>
    </row>
    <row r="3" spans="1:10" ht="17.399999999999999">
      <c r="A3" s="303" t="s">
        <v>56</v>
      </c>
      <c r="B3" s="303"/>
      <c r="C3" s="303"/>
      <c r="D3" s="303"/>
      <c r="E3" s="303"/>
      <c r="F3" s="303"/>
      <c r="G3" s="303"/>
      <c r="H3" s="15"/>
      <c r="I3" s="15"/>
    </row>
    <row r="4" spans="1:10" ht="15">
      <c r="A4" s="304" t="str">
        <f>"Thirteen Western States - Fiscal Year "&amp;'Table 1'!F6</f>
        <v>Thirteen Western States - Fiscal Year 2020</v>
      </c>
      <c r="B4" s="304"/>
      <c r="C4" s="304"/>
      <c r="D4" s="304"/>
      <c r="E4" s="304"/>
      <c r="F4" s="304"/>
      <c r="G4" s="304"/>
      <c r="H4" s="16"/>
      <c r="I4" s="16"/>
    </row>
    <row r="5" spans="1:10">
      <c r="A5" s="299" t="s">
        <v>3</v>
      </c>
      <c r="B5" s="17"/>
      <c r="C5" s="300" t="s">
        <v>1</v>
      </c>
      <c r="D5" s="17"/>
      <c r="E5" s="301" t="s">
        <v>57</v>
      </c>
      <c r="F5" s="17"/>
      <c r="G5" s="302" t="s">
        <v>58</v>
      </c>
      <c r="H5" s="18"/>
    </row>
    <row r="6" spans="1:10" ht="12.6" customHeight="1">
      <c r="A6" s="299"/>
      <c r="B6" s="19"/>
      <c r="C6" s="300"/>
      <c r="D6" s="19"/>
      <c r="E6" s="301"/>
      <c r="F6" s="19"/>
      <c r="G6" s="302"/>
      <c r="H6" s="20"/>
    </row>
    <row r="7" spans="1:10">
      <c r="A7" s="299"/>
      <c r="B7" s="21"/>
      <c r="C7" s="300"/>
      <c r="D7" s="19"/>
      <c r="E7" s="301"/>
      <c r="F7" s="19"/>
      <c r="G7" s="302"/>
      <c r="H7" s="20"/>
    </row>
    <row r="8" spans="1:10">
      <c r="A8" s="299"/>
      <c r="B8" s="22"/>
      <c r="C8" s="300"/>
      <c r="D8" s="22"/>
      <c r="E8" s="301"/>
      <c r="F8" s="22"/>
      <c r="G8" s="302"/>
      <c r="H8" s="18"/>
    </row>
    <row r="9" spans="1:10" s="48" customFormat="1">
      <c r="A9" s="188"/>
      <c r="B9" s="18"/>
      <c r="C9" s="188"/>
      <c r="D9" s="18"/>
      <c r="E9" s="187"/>
      <c r="F9" s="18"/>
      <c r="G9" s="187"/>
      <c r="H9" s="18"/>
    </row>
    <row r="10" spans="1:10" ht="14.4" customHeight="1">
      <c r="A10" s="23" t="s">
        <v>7</v>
      </c>
      <c r="B10" s="23"/>
      <c r="C10" s="24">
        <f>VLOOKUP(A10,'Table 1'!A:L,6,FALSE)</f>
        <v>136.27318546995787</v>
      </c>
      <c r="D10" s="23"/>
      <c r="E10" s="25">
        <f>VLOOKUP(A10,'Table 1'!A:L,12,FALSE)</f>
        <v>2</v>
      </c>
      <c r="F10" s="23"/>
      <c r="G10" s="26">
        <v>1</v>
      </c>
      <c r="J10" s="27"/>
    </row>
    <row r="11" spans="1:10">
      <c r="A11" s="23" t="s">
        <v>13</v>
      </c>
      <c r="B11" s="23"/>
      <c r="C11" s="28">
        <f>VLOOKUP(A11,'Table 1'!A:L,6,FALSE)</f>
        <v>115.18866979628453</v>
      </c>
      <c r="D11" s="23"/>
      <c r="E11" s="25">
        <f>VLOOKUP(A11,'Table 1'!A:L,12,FALSE)</f>
        <v>6</v>
      </c>
      <c r="F11" s="23"/>
      <c r="G11" s="26">
        <v>2</v>
      </c>
    </row>
    <row r="12" spans="1:10">
      <c r="A12" s="23" t="s">
        <v>15</v>
      </c>
      <c r="B12" s="23"/>
      <c r="C12" s="28">
        <f>VLOOKUP(A12,'Table 1'!A:L,6,FALSE)</f>
        <v>107.7148070035603</v>
      </c>
      <c r="D12" s="23"/>
      <c r="E12" s="25">
        <f>VLOOKUP(A12,'Table 1'!A:L,12,FALSE)</f>
        <v>14</v>
      </c>
      <c r="F12" s="23"/>
      <c r="G12" s="26">
        <v>3</v>
      </c>
    </row>
    <row r="13" spans="1:10">
      <c r="A13" s="23" t="s">
        <v>24</v>
      </c>
      <c r="B13" s="23"/>
      <c r="C13" s="28">
        <f>VLOOKUP(A13,'Table 1'!A:L,6,FALSE)</f>
        <v>99.277017146816519</v>
      </c>
      <c r="D13" s="23"/>
      <c r="E13" s="25">
        <f>VLOOKUP(A13,'Table 1'!A:L,12,FALSE)</f>
        <v>20</v>
      </c>
      <c r="F13" s="23"/>
      <c r="G13" s="26">
        <v>4</v>
      </c>
    </row>
    <row r="14" spans="1:10">
      <c r="A14" s="29" t="s">
        <v>36</v>
      </c>
      <c r="B14" s="29"/>
      <c r="C14" s="30">
        <f>VLOOKUP(A14,'Table 1'!A:L,6,FALSE)</f>
        <v>96.901538804797909</v>
      </c>
      <c r="D14" s="29"/>
      <c r="E14" s="31">
        <f>VLOOKUP(A14,'Table 1'!A:L,12,FALSE)</f>
        <v>27</v>
      </c>
      <c r="F14" s="29"/>
      <c r="G14" s="31">
        <v>5</v>
      </c>
    </row>
    <row r="15" spans="1:10">
      <c r="A15" s="23" t="s">
        <v>32</v>
      </c>
      <c r="B15" s="23"/>
      <c r="C15" s="28">
        <f>VLOOKUP(A15,'Table 1'!A:L,6,FALSE)</f>
        <v>93.343585158922394</v>
      </c>
      <c r="D15" s="23"/>
      <c r="E15" s="25">
        <f>VLOOKUP(A15,'Table 1'!A:L,12,FALSE)</f>
        <v>30</v>
      </c>
      <c r="F15" s="23"/>
      <c r="G15" s="26">
        <v>6</v>
      </c>
    </row>
    <row r="16" spans="1:10">
      <c r="A16" s="23" t="s">
        <v>31</v>
      </c>
      <c r="B16" s="23"/>
      <c r="C16" s="28">
        <f>VLOOKUP(A16,'Table 1'!A:L,6,FALSE)</f>
        <v>92.600840221614334</v>
      </c>
      <c r="D16" s="23"/>
      <c r="E16" s="25">
        <f>VLOOKUP(A16,'Table 1'!A:L,12,FALSE)</f>
        <v>31</v>
      </c>
      <c r="F16" s="23"/>
      <c r="G16" s="26">
        <v>7</v>
      </c>
    </row>
    <row r="17" spans="1:7">
      <c r="A17" s="23" t="s">
        <v>41</v>
      </c>
      <c r="B17" s="32"/>
      <c r="C17" s="28">
        <f>VLOOKUP(A17,'Table 1'!A:L,6,FALSE)</f>
        <v>92.008467724622435</v>
      </c>
      <c r="D17" s="32"/>
      <c r="E17" s="25">
        <f>VLOOKUP(A17,'Table 1'!A:L,12,FALSE)</f>
        <v>33</v>
      </c>
      <c r="F17" s="32"/>
      <c r="G17" s="26">
        <v>8</v>
      </c>
    </row>
    <row r="18" spans="1:7">
      <c r="A18" s="23" t="s">
        <v>45</v>
      </c>
      <c r="B18" s="23"/>
      <c r="C18" s="28">
        <f>VLOOKUP(A18,'Table 1'!A:L,6,FALSE)</f>
        <v>90.661760897972457</v>
      </c>
      <c r="D18" s="23"/>
      <c r="E18" s="25">
        <f>VLOOKUP(A18,'Table 1'!A:L,12,FALSE)</f>
        <v>34</v>
      </c>
      <c r="F18" s="23"/>
      <c r="G18" s="26">
        <v>9</v>
      </c>
    </row>
    <row r="19" spans="1:7">
      <c r="A19" s="23" t="s">
        <v>33</v>
      </c>
      <c r="B19" s="23"/>
      <c r="C19" s="28">
        <f>VLOOKUP(A19,'Table 1'!A:L,6,FALSE)</f>
        <v>89.78584965839859</v>
      </c>
      <c r="D19" s="23"/>
      <c r="E19" s="25">
        <f>VLOOKUP(A19,'Table 1'!A:L,12,FALSE)</f>
        <v>35</v>
      </c>
      <c r="F19" s="23"/>
      <c r="G19" s="26">
        <v>10</v>
      </c>
    </row>
    <row r="20" spans="1:7">
      <c r="A20" s="23" t="s">
        <v>42</v>
      </c>
      <c r="B20" s="23"/>
      <c r="C20" s="28">
        <f>VLOOKUP(A20,'Table 1'!A:L,6,FALSE)</f>
        <v>87.24667151394317</v>
      </c>
      <c r="D20" s="23"/>
      <c r="E20" s="25">
        <f>VLOOKUP(A20,'Table 1'!A:L,12,FALSE)</f>
        <v>38</v>
      </c>
      <c r="F20" s="23"/>
      <c r="G20" s="26">
        <v>11</v>
      </c>
    </row>
    <row r="21" spans="1:7">
      <c r="A21" s="23" t="s">
        <v>16</v>
      </c>
      <c r="B21" s="23"/>
      <c r="C21" s="28">
        <f>VLOOKUP(A21,'Table 1'!A:L,6,FALSE)</f>
        <v>83.763479628073412</v>
      </c>
      <c r="D21" s="23"/>
      <c r="E21" s="25">
        <f>VLOOKUP(A21,'Table 1'!A:L,12,FALSE)</f>
        <v>43</v>
      </c>
      <c r="F21" s="23"/>
      <c r="G21" s="26">
        <v>12</v>
      </c>
    </row>
    <row r="22" spans="1:7">
      <c r="A22" s="23" t="s">
        <v>6</v>
      </c>
      <c r="B22" s="23"/>
      <c r="C22" s="28">
        <f>VLOOKUP(A22,'Table 1'!A:L,6,FALSE)</f>
        <v>73.520090197262121</v>
      </c>
      <c r="D22" s="23"/>
      <c r="E22" s="25">
        <f>VLOOKUP(A22,'Table 1'!A:L,12,FALSE)</f>
        <v>50</v>
      </c>
      <c r="F22" s="23"/>
      <c r="G22" s="26">
        <v>13</v>
      </c>
    </row>
    <row r="24" spans="1:7">
      <c r="A24" s="288"/>
      <c r="B24" s="288"/>
      <c r="C24" s="288"/>
      <c r="D24" s="288"/>
      <c r="E24" s="288"/>
      <c r="F24" s="288"/>
      <c r="G24" s="288"/>
    </row>
    <row r="25" spans="1:7">
      <c r="A25" s="294" t="s">
        <v>394</v>
      </c>
    </row>
  </sheetData>
  <sortState xmlns:xlrd2="http://schemas.microsoft.com/office/spreadsheetml/2017/richdata2" ref="A10:G22">
    <sortCondition descending="1" ref="C10:C22"/>
  </sortState>
  <mergeCells count="7">
    <mergeCell ref="A5:A8"/>
    <mergeCell ref="C5:C8"/>
    <mergeCell ref="E5:E8"/>
    <mergeCell ref="G5:G8"/>
    <mergeCell ref="A2:G2"/>
    <mergeCell ref="A3:G3"/>
    <mergeCell ref="A4:G4"/>
  </mergeCells>
  <hyperlinks>
    <hyperlink ref="A1" location="TOC!A1" display="Return to info tab" xr:uid="{00000000-0004-0000-0300-000000000000}"/>
  </hyperlinks>
  <printOptions horizontalCentered="1"/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92D050"/>
  </sheetPr>
  <dimension ref="A1:XFB23"/>
  <sheetViews>
    <sheetView zoomScaleNormal="100" workbookViewId="0"/>
  </sheetViews>
  <sheetFormatPr defaultColWidth="9.109375" defaultRowHeight="13.2"/>
  <cols>
    <col min="1" max="1" width="6.109375" style="33" customWidth="1"/>
    <col min="2" max="2" width="11.109375" style="33" customWidth="1"/>
    <col min="3" max="3" width="5.88671875" style="33" customWidth="1"/>
    <col min="4" max="4" width="4" style="33" customWidth="1"/>
    <col min="5" max="5" width="6.88671875" style="33" customWidth="1"/>
    <col min="6" max="6" width="9" style="33" customWidth="1"/>
    <col min="7" max="7" width="7" style="33" customWidth="1"/>
    <col min="8" max="8" width="6.5546875" style="33" customWidth="1"/>
    <col min="9" max="9" width="3.88671875" style="33" customWidth="1"/>
    <col min="10" max="10" width="9.33203125" style="33" customWidth="1"/>
    <col min="11" max="11" width="9.44140625" style="33" customWidth="1"/>
    <col min="12" max="16384" width="9.109375" style="33"/>
  </cols>
  <sheetData>
    <row r="1" spans="1:3072 3075:4095 4098:5118 5121:14336 14339:15359 15362:16382">
      <c r="A1" s="224" t="s">
        <v>268</v>
      </c>
    </row>
    <row r="3" spans="1:3072 3075:4095 4098:5118 5121:14336 14339:15359 15362:16382" ht="18" customHeight="1">
      <c r="A3" s="303" t="s">
        <v>59</v>
      </c>
      <c r="B3" s="305"/>
      <c r="C3" s="305"/>
      <c r="D3" s="305"/>
      <c r="E3" s="305"/>
      <c r="F3" s="305"/>
      <c r="G3" s="305"/>
      <c r="H3" s="305"/>
      <c r="I3" s="305"/>
      <c r="J3" s="305"/>
      <c r="K3" s="305"/>
    </row>
    <row r="4" spans="1:3072 3075:4095 4098:5118 5121:14336 14339:15359 15362:16382" s="34" customFormat="1" ht="17.399999999999999">
      <c r="A4" s="306" t="s">
        <v>60</v>
      </c>
      <c r="B4" s="306"/>
      <c r="C4" s="306"/>
      <c r="D4" s="306"/>
      <c r="E4" s="306"/>
      <c r="F4" s="306"/>
      <c r="G4" s="306"/>
      <c r="H4" s="306"/>
      <c r="I4" s="306"/>
      <c r="J4" s="306"/>
      <c r="K4" s="306"/>
    </row>
    <row r="5" spans="1:3072 3075:4095 4098:5118 5121:14336 14339:15359 15362:16382" ht="16.649999999999999" customHeight="1">
      <c r="A5" s="35"/>
      <c r="B5" s="36"/>
      <c r="C5" s="35"/>
      <c r="D5" s="35"/>
      <c r="E5" s="35"/>
      <c r="F5" s="35"/>
      <c r="G5" s="35"/>
      <c r="H5" s="35"/>
      <c r="I5" s="35"/>
      <c r="J5" s="35"/>
      <c r="K5" s="35"/>
      <c r="L5" s="37"/>
    </row>
    <row r="6" spans="1:3072 3075:4095 4098:5118 5121:14336 14339:15359 15362:16382" ht="12.9" customHeight="1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</row>
    <row r="7" spans="1:3072 3075:4095 4098:5118 5121:14336 14339:15359 15362:16382" ht="15" customHeight="1">
      <c r="A7" s="39" t="s">
        <v>61</v>
      </c>
      <c r="B7" s="307" t="s">
        <v>62</v>
      </c>
      <c r="C7" s="308"/>
      <c r="D7" s="177"/>
      <c r="E7" s="38"/>
      <c r="F7" s="309" t="s">
        <v>63</v>
      </c>
      <c r="G7" s="309"/>
      <c r="H7" s="38"/>
      <c r="I7" s="38"/>
      <c r="J7" s="40" t="s">
        <v>64</v>
      </c>
      <c r="K7" s="38"/>
    </row>
    <row r="8" spans="1:3072 3075:4095 4098:5118 5121:14336 14339:15359 15362:16382" ht="15" customHeight="1">
      <c r="A8" s="39" t="s">
        <v>65</v>
      </c>
      <c r="B8" s="177" t="s">
        <v>1</v>
      </c>
      <c r="C8" s="310" t="s">
        <v>2</v>
      </c>
      <c r="D8" s="310"/>
      <c r="E8" s="41"/>
      <c r="F8" s="177" t="s">
        <v>1</v>
      </c>
      <c r="G8" s="177" t="s">
        <v>2</v>
      </c>
      <c r="H8" s="38"/>
      <c r="I8" s="38"/>
      <c r="J8" s="38" t="s">
        <v>1</v>
      </c>
      <c r="K8" s="42" t="s">
        <v>2</v>
      </c>
    </row>
    <row r="9" spans="1:3072 3075:4095 4098:5118 5121:14336 14339:15359 15362:16382">
      <c r="A9" s="43"/>
      <c r="B9" s="43"/>
      <c r="C9" s="43"/>
      <c r="D9" s="43"/>
      <c r="E9" s="43"/>
      <c r="F9" s="43"/>
      <c r="G9" s="43"/>
      <c r="H9" s="43"/>
      <c r="I9" s="43"/>
      <c r="J9" s="43"/>
      <c r="K9" s="43"/>
      <c r="L9" s="37"/>
    </row>
    <row r="10" spans="1:3072 3075:4095 4098:5118 5121:14336 14339:15359 15362:16382" ht="18" customHeight="1">
      <c r="A10" s="37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3072 3075:4095 4098:5118 5121:14336 14339:15359 15362:16382">
      <c r="A11" s="44">
        <v>2020</v>
      </c>
      <c r="B11" s="45">
        <v>59.172146227959132</v>
      </c>
      <c r="C11" s="46">
        <v>24</v>
      </c>
      <c r="F11" s="45">
        <v>37.729392576838777</v>
      </c>
      <c r="G11">
        <v>28</v>
      </c>
      <c r="H11" s="37"/>
      <c r="I11" s="37"/>
      <c r="J11" s="45">
        <v>96.901538804797909</v>
      </c>
      <c r="K11" s="46">
        <v>27</v>
      </c>
      <c r="L11" s="44"/>
      <c r="M11" s="45"/>
      <c r="N11" s="46"/>
      <c r="Q11" s="45"/>
      <c r="R11" s="46"/>
      <c r="S11" s="37"/>
      <c r="T11" s="37"/>
      <c r="U11" s="45"/>
      <c r="V11" s="46"/>
      <c r="W11" s="44"/>
      <c r="X11" s="45"/>
      <c r="Y11" s="46"/>
      <c r="AB11" s="45"/>
      <c r="AC11" s="46"/>
      <c r="AD11" s="37"/>
      <c r="AE11" s="37"/>
      <c r="AF11" s="45"/>
      <c r="AG11" s="46"/>
      <c r="AH11" s="44"/>
      <c r="AI11" s="45"/>
      <c r="AJ11" s="46"/>
      <c r="AM11" s="45"/>
      <c r="AN11" s="46"/>
      <c r="AO11" s="37"/>
      <c r="AP11" s="37"/>
      <c r="AQ11" s="45"/>
      <c r="AR11" s="46"/>
      <c r="AS11" s="44"/>
      <c r="AT11" s="45"/>
      <c r="AU11" s="46"/>
      <c r="AX11" s="45"/>
      <c r="AY11" s="46"/>
      <c r="AZ11" s="37"/>
      <c r="BA11" s="37"/>
      <c r="BB11" s="45"/>
      <c r="BC11" s="46"/>
      <c r="BD11" s="44"/>
      <c r="BE11" s="45"/>
      <c r="BF11" s="46"/>
      <c r="BI11" s="45"/>
      <c r="BJ11" s="46"/>
      <c r="BK11" s="37"/>
      <c r="BL11" s="37"/>
      <c r="BM11" s="45"/>
      <c r="BN11" s="46"/>
      <c r="BO11" s="44"/>
      <c r="BP11" s="45"/>
      <c r="BQ11" s="46"/>
      <c r="BT11" s="45"/>
      <c r="BU11" s="46"/>
      <c r="BV11" s="37"/>
      <c r="BW11" s="37"/>
      <c r="BX11" s="45"/>
      <c r="BY11" s="46"/>
      <c r="BZ11" s="44"/>
      <c r="CA11" s="45"/>
      <c r="CB11" s="46"/>
      <c r="CE11" s="45"/>
      <c r="CF11" s="46"/>
      <c r="CG11" s="37"/>
      <c r="CH11" s="37"/>
      <c r="CI11" s="45"/>
      <c r="CJ11" s="46"/>
      <c r="CK11" s="44"/>
      <c r="CL11" s="45"/>
      <c r="CM11" s="46"/>
      <c r="CP11" s="45"/>
      <c r="CQ11" s="46"/>
      <c r="CR11" s="37"/>
      <c r="CS11" s="37"/>
      <c r="CT11" s="45"/>
      <c r="CU11" s="46"/>
      <c r="CV11" s="44"/>
      <c r="CW11" s="45"/>
      <c r="CX11" s="46"/>
      <c r="DA11" s="45"/>
      <c r="DB11" s="46"/>
      <c r="DC11" s="37"/>
      <c r="DD11" s="37"/>
      <c r="DE11" s="45"/>
      <c r="DF11" s="46"/>
      <c r="DG11" s="44"/>
      <c r="DH11" s="45"/>
      <c r="DI11" s="46"/>
      <c r="DL11" s="45"/>
      <c r="DM11" s="46"/>
      <c r="DN11" s="37"/>
      <c r="DO11" s="37"/>
      <c r="DP11" s="45"/>
      <c r="DQ11" s="46"/>
      <c r="DR11" s="44"/>
      <c r="DS11" s="45"/>
      <c r="DT11" s="46"/>
      <c r="DW11" s="45"/>
      <c r="DX11" s="46"/>
      <c r="DY11" s="37"/>
      <c r="DZ11" s="37"/>
      <c r="EA11" s="45"/>
      <c r="EB11" s="46"/>
      <c r="EC11" s="44"/>
      <c r="ED11" s="45"/>
      <c r="EE11" s="46"/>
      <c r="EH11" s="45"/>
      <c r="EI11" s="46"/>
      <c r="EJ11" s="37"/>
      <c r="EK11" s="37"/>
      <c r="EL11" s="45"/>
      <c r="EM11" s="46"/>
      <c r="EN11" s="44"/>
      <c r="EO11" s="45"/>
      <c r="EP11" s="46"/>
      <c r="ES11" s="45"/>
      <c r="ET11" s="46"/>
      <c r="EU11" s="37"/>
      <c r="EV11" s="37"/>
      <c r="EW11" s="45"/>
      <c r="EX11" s="46"/>
      <c r="EY11" s="44"/>
      <c r="EZ11" s="45"/>
      <c r="FA11" s="46"/>
      <c r="FD11" s="45"/>
      <c r="FE11" s="46"/>
      <c r="FF11" s="37"/>
      <c r="FG11" s="37"/>
      <c r="FH11" s="45"/>
      <c r="FI11" s="46"/>
      <c r="FJ11" s="44"/>
      <c r="FK11" s="45"/>
      <c r="FL11" s="46"/>
      <c r="FO11" s="45"/>
      <c r="FP11" s="46"/>
      <c r="FQ11" s="37"/>
      <c r="FR11" s="37"/>
      <c r="FS11" s="45"/>
      <c r="FT11" s="46"/>
      <c r="FU11" s="44"/>
      <c r="FV11" s="45"/>
      <c r="FW11" s="46"/>
      <c r="FZ11" s="45"/>
      <c r="GA11" s="46"/>
      <c r="GB11" s="37"/>
      <c r="GC11" s="37"/>
      <c r="GD11" s="45"/>
      <c r="GE11" s="46"/>
      <c r="GF11" s="44"/>
      <c r="GG11" s="45"/>
      <c r="GH11" s="46"/>
      <c r="GK11" s="45"/>
      <c r="GL11" s="46"/>
      <c r="GM11" s="37"/>
      <c r="GN11" s="37"/>
      <c r="GO11" s="45"/>
      <c r="GP11" s="46"/>
      <c r="GQ11" s="44"/>
      <c r="GR11" s="45"/>
      <c r="GS11" s="46"/>
      <c r="GV11" s="45"/>
      <c r="GW11" s="46"/>
      <c r="GX11" s="37"/>
      <c r="GY11" s="37"/>
      <c r="GZ11" s="45"/>
      <c r="HA11" s="46"/>
      <c r="HB11" s="44"/>
      <c r="HC11" s="45"/>
      <c r="HD11" s="46"/>
      <c r="HG11" s="45"/>
      <c r="HH11" s="46"/>
      <c r="HI11" s="37"/>
      <c r="HJ11" s="37"/>
      <c r="HK11" s="45"/>
      <c r="HL11" s="46"/>
      <c r="HM11" s="44"/>
      <c r="HN11" s="45"/>
      <c r="HO11" s="46"/>
      <c r="HR11" s="45"/>
      <c r="HS11" s="46"/>
      <c r="HT11" s="37"/>
      <c r="HU11" s="37"/>
      <c r="HV11" s="45"/>
      <c r="HW11" s="46"/>
      <c r="HX11" s="44"/>
      <c r="HY11" s="45"/>
      <c r="HZ11" s="46"/>
      <c r="IC11" s="45"/>
      <c r="ID11" s="46"/>
      <c r="IE11" s="37"/>
      <c r="IF11" s="37"/>
      <c r="IG11" s="45"/>
      <c r="IH11" s="46"/>
      <c r="II11" s="44"/>
      <c r="IJ11" s="45"/>
      <c r="IK11" s="46"/>
      <c r="IN11" s="45"/>
      <c r="IO11" s="46"/>
      <c r="IP11" s="37"/>
      <c r="IQ11" s="37"/>
      <c r="IR11" s="45"/>
      <c r="IS11" s="46"/>
      <c r="IT11" s="44"/>
      <c r="IU11" s="45"/>
      <c r="IV11" s="46"/>
      <c r="IY11" s="45"/>
      <c r="IZ11" s="46"/>
      <c r="JA11" s="37"/>
      <c r="JB11" s="37"/>
      <c r="JC11" s="45"/>
      <c r="JD11" s="46"/>
      <c r="JE11" s="44"/>
      <c r="JF11" s="45"/>
      <c r="JG11" s="46"/>
      <c r="JJ11" s="45"/>
      <c r="JK11" s="46"/>
      <c r="JL11" s="37"/>
      <c r="JM11" s="37"/>
      <c r="JN11" s="45"/>
      <c r="JO11" s="46"/>
      <c r="JP11" s="44"/>
      <c r="JQ11" s="45"/>
      <c r="JR11" s="46"/>
      <c r="JU11" s="45"/>
      <c r="JV11" s="46"/>
      <c r="JW11" s="37"/>
      <c r="JX11" s="37"/>
      <c r="JY11" s="45"/>
      <c r="JZ11" s="46"/>
      <c r="KA11" s="44"/>
      <c r="KB11" s="45"/>
      <c r="KC11" s="46"/>
      <c r="KF11" s="45"/>
      <c r="KG11" s="46"/>
      <c r="KH11" s="37"/>
      <c r="KI11" s="37"/>
      <c r="KJ11" s="45"/>
      <c r="KK11" s="46"/>
      <c r="KL11" s="44"/>
      <c r="KM11" s="45"/>
      <c r="KN11" s="46"/>
      <c r="KQ11" s="45"/>
      <c r="KR11" s="46"/>
      <c r="KS11" s="37"/>
      <c r="KT11" s="37"/>
      <c r="KU11" s="45"/>
      <c r="KV11" s="46"/>
      <c r="KW11" s="44"/>
      <c r="KX11" s="45"/>
      <c r="KY11" s="46"/>
      <c r="LB11" s="45"/>
      <c r="LC11" s="46"/>
      <c r="LD11" s="37"/>
      <c r="LE11" s="37"/>
      <c r="LF11" s="45"/>
      <c r="LG11" s="46"/>
      <c r="LH11" s="44"/>
      <c r="LI11" s="45"/>
      <c r="LJ11" s="46"/>
      <c r="LM11" s="45"/>
      <c r="LN11" s="46"/>
      <c r="LO11" s="37"/>
      <c r="LP11" s="37"/>
      <c r="LQ11" s="45"/>
      <c r="LR11" s="46"/>
      <c r="LS11" s="44"/>
      <c r="LT11" s="45"/>
      <c r="LU11" s="46"/>
      <c r="LX11" s="45"/>
      <c r="LY11" s="46"/>
      <c r="LZ11" s="37"/>
      <c r="MA11" s="37"/>
      <c r="MB11" s="45"/>
      <c r="MC11" s="46"/>
      <c r="MD11" s="44"/>
      <c r="ME11" s="45"/>
      <c r="MF11" s="46"/>
      <c r="MI11" s="45"/>
      <c r="MJ11" s="46"/>
      <c r="MK11" s="37"/>
      <c r="ML11" s="37"/>
      <c r="MM11" s="45"/>
      <c r="MN11" s="46"/>
      <c r="MO11" s="44"/>
      <c r="MP11" s="45"/>
      <c r="MQ11" s="46"/>
      <c r="MT11" s="45"/>
      <c r="MU11" s="46"/>
      <c r="MV11" s="37"/>
      <c r="MW11" s="37"/>
      <c r="MX11" s="45"/>
      <c r="MY11" s="46"/>
      <c r="MZ11" s="44"/>
      <c r="NA11" s="45"/>
      <c r="NB11" s="46"/>
      <c r="NE11" s="45"/>
      <c r="NF11" s="46"/>
      <c r="NG11" s="37"/>
      <c r="NH11" s="37"/>
      <c r="NI11" s="45"/>
      <c r="NJ11" s="46"/>
      <c r="NK11" s="44"/>
      <c r="NL11" s="45"/>
      <c r="NM11" s="46"/>
      <c r="NP11" s="45"/>
      <c r="NQ11" s="46"/>
      <c r="NR11" s="37"/>
      <c r="NS11" s="37"/>
      <c r="NT11" s="45"/>
      <c r="NU11" s="46"/>
      <c r="NV11" s="44"/>
      <c r="NW11" s="45"/>
      <c r="NX11" s="46"/>
      <c r="OA11" s="45"/>
      <c r="OB11" s="46"/>
      <c r="OC11" s="37"/>
      <c r="OD11" s="37"/>
      <c r="OE11" s="45"/>
      <c r="OF11" s="46"/>
      <c r="OG11" s="44"/>
      <c r="OH11" s="45"/>
      <c r="OI11" s="46"/>
      <c r="OL11" s="45"/>
      <c r="OM11" s="46"/>
      <c r="ON11" s="37"/>
      <c r="OO11" s="37"/>
      <c r="OP11" s="45"/>
      <c r="OQ11" s="46"/>
      <c r="OR11" s="44"/>
      <c r="OS11" s="45"/>
      <c r="OT11" s="46"/>
      <c r="OW11" s="45"/>
      <c r="OX11" s="46"/>
      <c r="OY11" s="37"/>
      <c r="OZ11" s="37"/>
      <c r="PA11" s="45"/>
      <c r="PB11" s="46"/>
      <c r="PC11" s="44"/>
      <c r="PD11" s="45"/>
      <c r="PE11" s="46"/>
      <c r="PH11" s="45"/>
      <c r="PI11" s="46"/>
      <c r="PJ11" s="37"/>
      <c r="PK11" s="37"/>
      <c r="PL11" s="45"/>
      <c r="PM11" s="46"/>
      <c r="PN11" s="44"/>
      <c r="PO11" s="45"/>
      <c r="PP11" s="46"/>
      <c r="PS11" s="45"/>
      <c r="PT11" s="46"/>
      <c r="PU11" s="37"/>
      <c r="PV11" s="37"/>
      <c r="PW11" s="45"/>
      <c r="PX11" s="46"/>
      <c r="PY11" s="44"/>
      <c r="PZ11" s="45"/>
      <c r="QA11" s="46"/>
      <c r="QD11" s="45"/>
      <c r="QE11" s="46"/>
      <c r="QF11" s="37"/>
      <c r="QG11" s="37"/>
      <c r="QH11" s="45"/>
      <c r="QI11" s="46"/>
      <c r="QJ11" s="44"/>
      <c r="QK11" s="45"/>
      <c r="QL11" s="46"/>
      <c r="QO11" s="45"/>
      <c r="QP11" s="46"/>
      <c r="QQ11" s="37"/>
      <c r="QR11" s="37"/>
      <c r="QS11" s="45"/>
      <c r="QT11" s="46"/>
      <c r="QU11" s="44"/>
      <c r="QV11" s="45"/>
      <c r="QW11" s="46"/>
      <c r="QZ11" s="45"/>
      <c r="RA11" s="46"/>
      <c r="RB11" s="37"/>
      <c r="RC11" s="37"/>
      <c r="RD11" s="45"/>
      <c r="RE11" s="46"/>
      <c r="RF11" s="44"/>
      <c r="RG11" s="45"/>
      <c r="RH11" s="46"/>
      <c r="RK11" s="45"/>
      <c r="RL11" s="46"/>
      <c r="RM11" s="37"/>
      <c r="RN11" s="37"/>
      <c r="RO11" s="45"/>
      <c r="RP11" s="46"/>
      <c r="RQ11" s="44"/>
      <c r="RR11" s="45"/>
      <c r="RS11" s="46"/>
      <c r="RV11" s="45"/>
      <c r="RW11" s="46"/>
      <c r="RX11" s="37"/>
      <c r="RY11" s="37"/>
      <c r="RZ11" s="45"/>
      <c r="SA11" s="46"/>
      <c r="SB11" s="44"/>
      <c r="SC11" s="45"/>
      <c r="SD11" s="46"/>
      <c r="SG11" s="45"/>
      <c r="SH11" s="46"/>
      <c r="SI11" s="37"/>
      <c r="SJ11" s="37"/>
      <c r="SK11" s="45"/>
      <c r="SL11" s="46"/>
      <c r="SM11" s="44"/>
      <c r="SN11" s="45"/>
      <c r="SO11" s="46"/>
      <c r="SR11" s="45"/>
      <c r="SS11" s="46"/>
      <c r="ST11" s="37"/>
      <c r="SU11" s="37"/>
      <c r="SV11" s="45"/>
      <c r="SW11" s="46"/>
      <c r="SX11" s="44"/>
      <c r="SY11" s="45"/>
      <c r="SZ11" s="46"/>
      <c r="TC11" s="45"/>
      <c r="TD11" s="46"/>
      <c r="TE11" s="37"/>
      <c r="TF11" s="37"/>
      <c r="TG11" s="45"/>
      <c r="TH11" s="46"/>
      <c r="TI11" s="44"/>
      <c r="TJ11" s="45"/>
      <c r="TK11" s="46"/>
      <c r="TN11" s="45"/>
      <c r="TO11" s="46"/>
      <c r="TP11" s="37"/>
      <c r="TQ11" s="37"/>
      <c r="TR11" s="45"/>
      <c r="TS11" s="46"/>
      <c r="TT11" s="44"/>
      <c r="TU11" s="45"/>
      <c r="TV11" s="46"/>
      <c r="TY11" s="45"/>
      <c r="TZ11" s="46"/>
      <c r="UA11" s="37"/>
      <c r="UB11" s="37"/>
      <c r="UC11" s="45"/>
      <c r="UD11" s="46"/>
      <c r="UE11" s="44"/>
      <c r="UF11" s="45"/>
      <c r="UG11" s="46"/>
      <c r="UJ11" s="45"/>
      <c r="UK11" s="46"/>
      <c r="UL11" s="37"/>
      <c r="UM11" s="37"/>
      <c r="UN11" s="45"/>
      <c r="UO11" s="46"/>
      <c r="UP11" s="44"/>
      <c r="UQ11" s="45"/>
      <c r="UR11" s="46"/>
      <c r="UU11" s="45"/>
      <c r="UV11" s="46"/>
      <c r="UW11" s="37"/>
      <c r="UX11" s="37"/>
      <c r="UY11" s="45"/>
      <c r="UZ11" s="46"/>
      <c r="VA11" s="44"/>
      <c r="VB11" s="45"/>
      <c r="VC11" s="46"/>
      <c r="VF11" s="45"/>
      <c r="VG11" s="46"/>
      <c r="VH11" s="37"/>
      <c r="VI11" s="37"/>
      <c r="VJ11" s="45"/>
      <c r="VK11" s="46"/>
      <c r="VL11" s="44"/>
      <c r="VM11" s="45"/>
      <c r="VN11" s="46"/>
      <c r="VQ11" s="45"/>
      <c r="VR11" s="46"/>
      <c r="VS11" s="37"/>
      <c r="VT11" s="37"/>
      <c r="VU11" s="45"/>
      <c r="VV11" s="46"/>
      <c r="VW11" s="44"/>
      <c r="VX11" s="45"/>
      <c r="VY11" s="46"/>
      <c r="WB11" s="45"/>
      <c r="WC11" s="46"/>
      <c r="WD11" s="37"/>
      <c r="WE11" s="37"/>
      <c r="WF11" s="45"/>
      <c r="WG11" s="46"/>
      <c r="WH11" s="44"/>
      <c r="WI11" s="45"/>
      <c r="WJ11" s="46"/>
      <c r="WM11" s="45"/>
      <c r="WN11" s="46"/>
      <c r="WO11" s="37"/>
      <c r="WP11" s="37"/>
      <c r="WQ11" s="45"/>
      <c r="WR11" s="46"/>
      <c r="WS11" s="44"/>
      <c r="WT11" s="45"/>
      <c r="WU11" s="46"/>
      <c r="WX11" s="45"/>
      <c r="WY11" s="46"/>
      <c r="WZ11" s="37"/>
      <c r="XA11" s="37"/>
      <c r="XB11" s="45"/>
      <c r="XC11" s="46"/>
      <c r="XD11" s="44"/>
      <c r="XE11" s="45"/>
      <c r="XF11" s="46"/>
      <c r="XI11" s="45"/>
      <c r="XJ11" s="46"/>
      <c r="XK11" s="37"/>
      <c r="XL11" s="37"/>
      <c r="XM11" s="45"/>
      <c r="XN11" s="46"/>
      <c r="XO11" s="44"/>
      <c r="XP11" s="45"/>
      <c r="XQ11" s="46"/>
      <c r="XT11" s="45"/>
      <c r="XU11" s="46"/>
      <c r="XV11" s="37"/>
      <c r="XW11" s="37"/>
      <c r="XX11" s="45"/>
      <c r="XY11" s="46"/>
      <c r="XZ11" s="44"/>
      <c r="YA11" s="45"/>
      <c r="YB11" s="46"/>
      <c r="YE11" s="45"/>
      <c r="YF11" s="46"/>
      <c r="YG11" s="37"/>
      <c r="YH11" s="37"/>
      <c r="YI11" s="45"/>
      <c r="YJ11" s="46"/>
      <c r="YK11" s="44"/>
      <c r="YL11" s="45"/>
      <c r="YM11" s="46"/>
      <c r="YP11" s="45"/>
      <c r="YQ11" s="46"/>
      <c r="YR11" s="37"/>
      <c r="YS11" s="37"/>
      <c r="YT11" s="45"/>
      <c r="YU11" s="46"/>
      <c r="YV11" s="44"/>
      <c r="YW11" s="45"/>
      <c r="YX11" s="46"/>
      <c r="ZA11" s="45"/>
      <c r="ZB11" s="46"/>
      <c r="ZC11" s="37"/>
      <c r="ZD11" s="37"/>
      <c r="ZE11" s="45"/>
      <c r="ZF11" s="46"/>
      <c r="ZG11" s="44"/>
      <c r="ZH11" s="45"/>
      <c r="ZI11" s="46"/>
      <c r="ZL11" s="45"/>
      <c r="ZM11" s="46"/>
      <c r="ZN11" s="37"/>
      <c r="ZO11" s="37"/>
      <c r="ZP11" s="45"/>
      <c r="ZQ11" s="46"/>
      <c r="ZR11" s="44"/>
      <c r="ZS11" s="45"/>
      <c r="ZT11" s="46"/>
      <c r="ZW11" s="45"/>
      <c r="ZX11" s="46"/>
      <c r="ZY11" s="37"/>
      <c r="ZZ11" s="37"/>
      <c r="AAA11" s="45"/>
      <c r="AAB11" s="46"/>
      <c r="AAC11" s="44"/>
      <c r="AAD11" s="45"/>
      <c r="AAE11" s="46"/>
      <c r="AAH11" s="45"/>
      <c r="AAI11" s="46"/>
      <c r="AAJ11" s="37"/>
      <c r="AAK11" s="37"/>
      <c r="AAL11" s="45"/>
      <c r="AAM11" s="46"/>
      <c r="AAN11" s="44"/>
      <c r="AAO11" s="45"/>
      <c r="AAP11" s="46"/>
      <c r="AAS11" s="45"/>
      <c r="AAT11" s="46"/>
      <c r="AAU11" s="37"/>
      <c r="AAV11" s="37"/>
      <c r="AAW11" s="45"/>
      <c r="AAX11" s="46"/>
      <c r="AAY11" s="44"/>
      <c r="AAZ11" s="45"/>
      <c r="ABA11" s="46"/>
      <c r="ABD11" s="45"/>
      <c r="ABE11" s="46"/>
      <c r="ABF11" s="37"/>
      <c r="ABG11" s="37"/>
      <c r="ABH11" s="45"/>
      <c r="ABI11" s="46"/>
      <c r="ABJ11" s="44"/>
      <c r="ABK11" s="45"/>
      <c r="ABL11" s="46"/>
      <c r="ABO11" s="45"/>
      <c r="ABP11" s="46"/>
      <c r="ABQ11" s="37"/>
      <c r="ABR11" s="37"/>
      <c r="ABS11" s="45"/>
      <c r="ABT11" s="46"/>
      <c r="ABU11" s="44"/>
      <c r="ABV11" s="45"/>
      <c r="ABW11" s="46"/>
      <c r="ABZ11" s="45"/>
      <c r="ACA11" s="46"/>
      <c r="ACB11" s="37"/>
      <c r="ACC11" s="37"/>
      <c r="ACD11" s="45"/>
      <c r="ACE11" s="46"/>
      <c r="ACF11" s="44"/>
      <c r="ACG11" s="45"/>
      <c r="ACH11" s="46"/>
      <c r="ACK11" s="45"/>
      <c r="ACL11" s="46"/>
      <c r="ACM11" s="37"/>
      <c r="ACN11" s="37"/>
      <c r="ACO11" s="45"/>
      <c r="ACP11" s="46"/>
      <c r="ACQ11" s="44"/>
      <c r="ACR11" s="45"/>
      <c r="ACS11" s="46"/>
      <c r="ACV11" s="45"/>
      <c r="ACW11" s="46"/>
      <c r="ACX11" s="37"/>
      <c r="ACY11" s="37"/>
      <c r="ACZ11" s="45"/>
      <c r="ADA11" s="46"/>
      <c r="ADB11" s="44"/>
      <c r="ADC11" s="45"/>
      <c r="ADD11" s="46"/>
      <c r="ADG11" s="45"/>
      <c r="ADH11" s="46"/>
      <c r="ADI11" s="37"/>
      <c r="ADJ11" s="37"/>
      <c r="ADK11" s="45"/>
      <c r="ADL11" s="46"/>
      <c r="ADM11" s="44"/>
      <c r="ADN11" s="45"/>
      <c r="ADO11" s="46"/>
      <c r="ADR11" s="45"/>
      <c r="ADS11" s="46"/>
      <c r="ADT11" s="37"/>
      <c r="ADU11" s="37"/>
      <c r="ADV11" s="45"/>
      <c r="ADW11" s="46"/>
      <c r="ADX11" s="44"/>
      <c r="ADY11" s="45"/>
      <c r="ADZ11" s="46"/>
      <c r="AEC11" s="45"/>
      <c r="AED11" s="46"/>
      <c r="AEE11" s="37"/>
      <c r="AEF11" s="37"/>
      <c r="AEG11" s="45"/>
      <c r="AEH11" s="46"/>
      <c r="AEI11" s="44"/>
      <c r="AEJ11" s="45"/>
      <c r="AEK11" s="46"/>
      <c r="AEN11" s="45"/>
      <c r="AEO11" s="46"/>
      <c r="AEP11" s="37"/>
      <c r="AEQ11" s="37"/>
      <c r="AER11" s="45"/>
      <c r="AES11" s="46"/>
      <c r="AET11" s="44"/>
      <c r="AEU11" s="45"/>
      <c r="AEV11" s="46"/>
      <c r="AEY11" s="45"/>
      <c r="AEZ11" s="46"/>
      <c r="AFA11" s="37"/>
      <c r="AFB11" s="37"/>
      <c r="AFC11" s="45"/>
      <c r="AFD11" s="46"/>
      <c r="AFE11" s="44"/>
      <c r="AFF11" s="45"/>
      <c r="AFG11" s="46"/>
      <c r="AFJ11" s="45"/>
      <c r="AFK11" s="46"/>
      <c r="AFL11" s="37"/>
      <c r="AFM11" s="37"/>
      <c r="AFN11" s="45"/>
      <c r="AFO11" s="46"/>
      <c r="AFP11" s="44"/>
      <c r="AFQ11" s="45"/>
      <c r="AFR11" s="46"/>
      <c r="AFU11" s="45"/>
      <c r="AFV11" s="46"/>
      <c r="AFW11" s="37"/>
      <c r="AFX11" s="37"/>
      <c r="AFY11" s="45"/>
      <c r="AFZ11" s="46"/>
      <c r="AGA11" s="44"/>
      <c r="AGB11" s="45"/>
      <c r="AGC11" s="46"/>
      <c r="AGF11" s="45"/>
      <c r="AGG11" s="46"/>
      <c r="AGH11" s="37"/>
      <c r="AGI11" s="37"/>
      <c r="AGJ11" s="45"/>
      <c r="AGK11" s="46"/>
      <c r="AGL11" s="44"/>
      <c r="AGM11" s="45"/>
      <c r="AGN11" s="46"/>
      <c r="AGQ11" s="45"/>
      <c r="AGR11" s="46"/>
      <c r="AGS11" s="37"/>
      <c r="AGT11" s="37"/>
      <c r="AGU11" s="45"/>
      <c r="AGV11" s="46"/>
      <c r="AGW11" s="44"/>
      <c r="AGX11" s="45"/>
      <c r="AGY11" s="46"/>
      <c r="AHB11" s="45"/>
      <c r="AHC11" s="46"/>
      <c r="AHD11" s="37"/>
      <c r="AHE11" s="37"/>
      <c r="AHF11" s="45"/>
      <c r="AHG11" s="46"/>
      <c r="AHH11" s="44"/>
      <c r="AHI11" s="45"/>
      <c r="AHJ11" s="46"/>
      <c r="AHM11" s="45"/>
      <c r="AHN11" s="46"/>
      <c r="AHO11" s="37"/>
      <c r="AHP11" s="37"/>
      <c r="AHQ11" s="45"/>
      <c r="AHR11" s="46"/>
      <c r="AHS11" s="44"/>
      <c r="AHT11" s="45"/>
      <c r="AHU11" s="46"/>
      <c r="AHX11" s="45"/>
      <c r="AHY11" s="46"/>
      <c r="AHZ11" s="37"/>
      <c r="AIA11" s="37"/>
      <c r="AIB11" s="45"/>
      <c r="AIC11" s="46"/>
      <c r="AID11" s="44"/>
      <c r="AIE11" s="45"/>
      <c r="AIF11" s="46"/>
      <c r="AII11" s="45"/>
      <c r="AIJ11" s="46"/>
      <c r="AIK11" s="37"/>
      <c r="AIL11" s="37"/>
      <c r="AIM11" s="45"/>
      <c r="AIN11" s="46"/>
      <c r="AIO11" s="44"/>
      <c r="AIP11" s="45"/>
      <c r="AIQ11" s="46"/>
      <c r="AIT11" s="45"/>
      <c r="AIU11" s="46"/>
      <c r="AIV11" s="37"/>
      <c r="AIW11" s="37"/>
      <c r="AIX11" s="45"/>
      <c r="AIY11" s="46"/>
      <c r="AIZ11" s="44"/>
      <c r="AJA11" s="45"/>
      <c r="AJB11" s="46"/>
      <c r="AJE11" s="45"/>
      <c r="AJF11" s="46"/>
      <c r="AJG11" s="37"/>
      <c r="AJH11" s="37"/>
      <c r="AJI11" s="45"/>
      <c r="AJJ11" s="46"/>
      <c r="AJK11" s="44"/>
      <c r="AJL11" s="45"/>
      <c r="AJM11" s="46"/>
      <c r="AJP11" s="45"/>
      <c r="AJQ11" s="46"/>
      <c r="AJR11" s="37"/>
      <c r="AJS11" s="37"/>
      <c r="AJT11" s="45"/>
      <c r="AJU11" s="46"/>
      <c r="AJV11" s="44"/>
      <c r="AJW11" s="45"/>
      <c r="AJX11" s="46"/>
      <c r="AKA11" s="45"/>
      <c r="AKB11" s="46"/>
      <c r="AKC11" s="37"/>
      <c r="AKD11" s="37"/>
      <c r="AKE11" s="45"/>
      <c r="AKF11" s="46"/>
      <c r="AKG11" s="44"/>
      <c r="AKH11" s="45"/>
      <c r="AKI11" s="46"/>
      <c r="AKL11" s="45"/>
      <c r="AKM11" s="46"/>
      <c r="AKN11" s="37"/>
      <c r="AKO11" s="37"/>
      <c r="AKP11" s="45"/>
      <c r="AKQ11" s="46"/>
      <c r="AKR11" s="44"/>
      <c r="AKS11" s="45"/>
      <c r="AKT11" s="46"/>
      <c r="AKW11" s="45"/>
      <c r="AKX11" s="46"/>
      <c r="AKY11" s="37"/>
      <c r="AKZ11" s="37"/>
      <c r="ALA11" s="45"/>
      <c r="ALB11" s="46"/>
      <c r="ALC11" s="44"/>
      <c r="ALD11" s="45"/>
      <c r="ALE11" s="46"/>
      <c r="ALH11" s="45"/>
      <c r="ALI11" s="46"/>
      <c r="ALJ11" s="37"/>
      <c r="ALK11" s="37"/>
      <c r="ALL11" s="45"/>
      <c r="ALM11" s="46"/>
      <c r="ALN11" s="44"/>
      <c r="ALO11" s="45"/>
      <c r="ALP11" s="46"/>
      <c r="ALS11" s="45"/>
      <c r="ALT11" s="46"/>
      <c r="ALU11" s="37"/>
      <c r="ALV11" s="37"/>
      <c r="ALW11" s="45"/>
      <c r="ALX11" s="46"/>
      <c r="ALY11" s="44"/>
      <c r="ALZ11" s="45"/>
      <c r="AMA11" s="46"/>
      <c r="AMD11" s="45"/>
      <c r="AME11" s="46"/>
      <c r="AMF11" s="37"/>
      <c r="AMG11" s="37"/>
      <c r="AMH11" s="45"/>
      <c r="AMI11" s="46"/>
      <c r="AMJ11" s="44"/>
      <c r="AMK11" s="45"/>
      <c r="AML11" s="46"/>
      <c r="AMO11" s="45"/>
      <c r="AMP11" s="46"/>
      <c r="AMQ11" s="37"/>
      <c r="AMR11" s="37"/>
      <c r="AMS11" s="45"/>
      <c r="AMT11" s="46"/>
      <c r="AMU11" s="44"/>
      <c r="AMV11" s="45"/>
      <c r="AMW11" s="46"/>
      <c r="AMZ11" s="45"/>
      <c r="ANA11" s="46"/>
      <c r="ANB11" s="37"/>
      <c r="ANC11" s="37"/>
      <c r="AND11" s="45"/>
      <c r="ANE11" s="46"/>
      <c r="ANF11" s="44"/>
      <c r="ANG11" s="45"/>
      <c r="ANH11" s="46"/>
      <c r="ANK11" s="45"/>
      <c r="ANL11" s="46"/>
      <c r="ANM11" s="37"/>
      <c r="ANN11" s="37"/>
      <c r="ANO11" s="45"/>
      <c r="ANP11" s="46"/>
      <c r="ANQ11" s="44"/>
      <c r="ANR11" s="45"/>
      <c r="ANS11" s="46"/>
      <c r="ANV11" s="45"/>
      <c r="ANW11" s="46"/>
      <c r="ANX11" s="37"/>
      <c r="ANY11" s="37"/>
      <c r="ANZ11" s="45"/>
      <c r="AOA11" s="46"/>
      <c r="AOB11" s="44"/>
      <c r="AOC11" s="45"/>
      <c r="AOD11" s="46"/>
      <c r="AOG11" s="45"/>
      <c r="AOH11" s="46"/>
      <c r="AOI11" s="37"/>
      <c r="AOJ11" s="37"/>
      <c r="AOK11" s="45"/>
      <c r="AOL11" s="46"/>
      <c r="AOM11" s="44"/>
      <c r="AON11" s="45"/>
      <c r="AOO11" s="46"/>
      <c r="AOR11" s="45"/>
      <c r="AOS11" s="46"/>
      <c r="AOT11" s="37"/>
      <c r="AOU11" s="37"/>
      <c r="AOV11" s="45"/>
      <c r="AOW11" s="46"/>
      <c r="AOX11" s="44"/>
      <c r="AOY11" s="45"/>
      <c r="AOZ11" s="46"/>
      <c r="APC11" s="45"/>
      <c r="APD11" s="46"/>
      <c r="APE11" s="37"/>
      <c r="APF11" s="37"/>
      <c r="APG11" s="45"/>
      <c r="APH11" s="46"/>
      <c r="API11" s="44"/>
      <c r="APJ11" s="45"/>
      <c r="APK11" s="46"/>
      <c r="APN11" s="45"/>
      <c r="APO11" s="46"/>
      <c r="APP11" s="37"/>
      <c r="APQ11" s="37"/>
      <c r="APR11" s="45"/>
      <c r="APS11" s="46"/>
      <c r="APT11" s="44"/>
      <c r="APU11" s="45"/>
      <c r="APV11" s="46"/>
      <c r="APY11" s="45"/>
      <c r="APZ11" s="46"/>
      <c r="AQA11" s="37"/>
      <c r="AQB11" s="37"/>
      <c r="AQC11" s="45"/>
      <c r="AQD11" s="46"/>
      <c r="AQE11" s="44"/>
      <c r="AQF11" s="45"/>
      <c r="AQG11" s="46"/>
      <c r="AQJ11" s="45"/>
      <c r="AQK11" s="46"/>
      <c r="AQL11" s="37"/>
      <c r="AQM11" s="37"/>
      <c r="AQN11" s="45"/>
      <c r="AQO11" s="46"/>
      <c r="AQP11" s="44"/>
      <c r="AQQ11" s="45"/>
      <c r="AQR11" s="46"/>
      <c r="AQU11" s="45"/>
      <c r="AQV11" s="46"/>
      <c r="AQW11" s="37"/>
      <c r="AQX11" s="37"/>
      <c r="AQY11" s="45"/>
      <c r="AQZ11" s="46"/>
      <c r="ARA11" s="44"/>
      <c r="ARB11" s="45"/>
      <c r="ARC11" s="46"/>
      <c r="ARF11" s="45"/>
      <c r="ARG11" s="46"/>
      <c r="ARH11" s="37"/>
      <c r="ARI11" s="37"/>
      <c r="ARJ11" s="45"/>
      <c r="ARK11" s="46"/>
      <c r="ARL11" s="44"/>
      <c r="ARM11" s="45"/>
      <c r="ARN11" s="46"/>
      <c r="ARQ11" s="45"/>
      <c r="ARR11" s="46"/>
      <c r="ARS11" s="37"/>
      <c r="ART11" s="37"/>
      <c r="ARU11" s="45"/>
      <c r="ARV11" s="46"/>
      <c r="ARW11" s="44"/>
      <c r="ARX11" s="45"/>
      <c r="ARY11" s="46"/>
      <c r="ASB11" s="45"/>
      <c r="ASC11" s="46"/>
      <c r="ASD11" s="37"/>
      <c r="ASE11" s="37"/>
      <c r="ASF11" s="45"/>
      <c r="ASG11" s="46"/>
      <c r="ASH11" s="44"/>
      <c r="ASI11" s="45"/>
      <c r="ASJ11" s="46"/>
      <c r="ASM11" s="45"/>
      <c r="ASN11" s="46"/>
      <c r="ASO11" s="37"/>
      <c r="ASP11" s="37"/>
      <c r="ASQ11" s="45"/>
      <c r="ASR11" s="46"/>
      <c r="ASS11" s="44"/>
      <c r="AST11" s="45"/>
      <c r="ASU11" s="46"/>
      <c r="ASX11" s="45"/>
      <c r="ASY11" s="46"/>
      <c r="ASZ11" s="37"/>
      <c r="ATA11" s="37"/>
      <c r="ATB11" s="45"/>
      <c r="ATC11" s="46"/>
      <c r="ATD11" s="44"/>
      <c r="ATE11" s="45"/>
      <c r="ATF11" s="46"/>
      <c r="ATI11" s="45"/>
      <c r="ATJ11" s="46"/>
      <c r="ATK11" s="37"/>
      <c r="ATL11" s="37"/>
      <c r="ATM11" s="45"/>
      <c r="ATN11" s="46"/>
      <c r="ATO11" s="44"/>
      <c r="ATP11" s="45"/>
      <c r="ATQ11" s="46"/>
      <c r="ATT11" s="45"/>
      <c r="ATU11" s="46"/>
      <c r="ATV11" s="37"/>
      <c r="ATW11" s="37"/>
      <c r="ATX11" s="45"/>
      <c r="ATY11" s="46"/>
      <c r="ATZ11" s="44"/>
      <c r="AUA11" s="45"/>
      <c r="AUB11" s="46"/>
      <c r="AUE11" s="45"/>
      <c r="AUF11" s="46"/>
      <c r="AUG11" s="37"/>
      <c r="AUH11" s="37"/>
      <c r="AUI11" s="45"/>
      <c r="AUJ11" s="46"/>
      <c r="AUK11" s="44"/>
      <c r="AUL11" s="45"/>
      <c r="AUM11" s="46"/>
      <c r="AUP11" s="45"/>
      <c r="AUQ11" s="46"/>
      <c r="AUR11" s="37"/>
      <c r="AUS11" s="37"/>
      <c r="AUT11" s="45"/>
      <c r="AUU11" s="46"/>
      <c r="AUV11" s="44"/>
      <c r="AUW11" s="45"/>
      <c r="AUX11" s="46"/>
      <c r="AVA11" s="45"/>
      <c r="AVB11" s="46"/>
      <c r="AVC11" s="37"/>
      <c r="AVD11" s="37"/>
      <c r="AVE11" s="45"/>
      <c r="AVF11" s="46"/>
      <c r="AVG11" s="44"/>
      <c r="AVH11" s="45"/>
      <c r="AVI11" s="46"/>
      <c r="AVL11" s="45"/>
      <c r="AVM11" s="46"/>
      <c r="AVN11" s="37"/>
      <c r="AVO11" s="37"/>
      <c r="AVP11" s="45"/>
      <c r="AVQ11" s="46"/>
      <c r="AVR11" s="44"/>
      <c r="AVS11" s="45"/>
      <c r="AVT11" s="46"/>
      <c r="AVW11" s="45"/>
      <c r="AVX11" s="46"/>
      <c r="AVY11" s="37"/>
      <c r="AVZ11" s="37"/>
      <c r="AWA11" s="45"/>
      <c r="AWB11" s="46"/>
      <c r="AWC11" s="44"/>
      <c r="AWD11" s="45"/>
      <c r="AWE11" s="46"/>
      <c r="AWH11" s="45"/>
      <c r="AWI11" s="46"/>
      <c r="AWJ11" s="37"/>
      <c r="AWK11" s="37"/>
      <c r="AWL11" s="45"/>
      <c r="AWM11" s="46"/>
      <c r="AWN11" s="44"/>
      <c r="AWO11" s="45"/>
      <c r="AWP11" s="46"/>
      <c r="AWS11" s="45"/>
      <c r="AWT11" s="46"/>
      <c r="AWU11" s="37"/>
      <c r="AWV11" s="37"/>
      <c r="AWW11" s="45"/>
      <c r="AWX11" s="46"/>
      <c r="AWY11" s="44"/>
      <c r="AWZ11" s="45"/>
      <c r="AXA11" s="46"/>
      <c r="AXD11" s="45"/>
      <c r="AXE11" s="46"/>
      <c r="AXF11" s="37"/>
      <c r="AXG11" s="37"/>
      <c r="AXH11" s="45"/>
      <c r="AXI11" s="46"/>
      <c r="AXJ11" s="44"/>
      <c r="AXK11" s="45"/>
      <c r="AXL11" s="46"/>
      <c r="AXO11" s="45"/>
      <c r="AXP11" s="46"/>
      <c r="AXQ11" s="37"/>
      <c r="AXR11" s="37"/>
      <c r="AXS11" s="45"/>
      <c r="AXT11" s="46"/>
      <c r="AXU11" s="44"/>
      <c r="AXV11" s="45"/>
      <c r="AXW11" s="46"/>
      <c r="AXZ11" s="45"/>
      <c r="AYA11" s="46"/>
      <c r="AYB11" s="37"/>
      <c r="AYC11" s="37"/>
      <c r="AYD11" s="45"/>
      <c r="AYE11" s="46"/>
      <c r="AYF11" s="44"/>
      <c r="AYG11" s="45"/>
      <c r="AYH11" s="46"/>
      <c r="AYK11" s="45"/>
      <c r="AYL11" s="46"/>
      <c r="AYM11" s="37"/>
      <c r="AYN11" s="37"/>
      <c r="AYO11" s="45"/>
      <c r="AYP11" s="46"/>
      <c r="AYQ11" s="44"/>
      <c r="AYR11" s="45"/>
      <c r="AYS11" s="46"/>
      <c r="AYV11" s="45"/>
      <c r="AYW11" s="46"/>
      <c r="AYX11" s="37"/>
      <c r="AYY11" s="37"/>
      <c r="AYZ11" s="45"/>
      <c r="AZA11" s="46"/>
      <c r="AZB11" s="44"/>
      <c r="AZC11" s="45"/>
      <c r="AZD11" s="46"/>
      <c r="AZG11" s="45"/>
      <c r="AZH11" s="46"/>
      <c r="AZI11" s="37"/>
      <c r="AZJ11" s="37"/>
      <c r="AZK11" s="45"/>
      <c r="AZL11" s="46"/>
      <c r="AZM11" s="44"/>
      <c r="AZN11" s="45"/>
      <c r="AZO11" s="46"/>
      <c r="AZR11" s="45"/>
      <c r="AZS11" s="46"/>
      <c r="AZT11" s="37"/>
      <c r="AZU11" s="37"/>
      <c r="AZV11" s="45"/>
      <c r="AZW11" s="46"/>
      <c r="AZX11" s="44"/>
      <c r="AZY11" s="45"/>
      <c r="AZZ11" s="46"/>
      <c r="BAC11" s="45"/>
      <c r="BAD11" s="46"/>
      <c r="BAE11" s="37"/>
      <c r="BAF11" s="37"/>
      <c r="BAG11" s="45"/>
      <c r="BAH11" s="46"/>
      <c r="BAI11" s="44"/>
      <c r="BAJ11" s="45"/>
      <c r="BAK11" s="46"/>
      <c r="BAN11" s="45"/>
      <c r="BAO11" s="46"/>
      <c r="BAP11" s="37"/>
      <c r="BAQ11" s="37"/>
      <c r="BAR11" s="45"/>
      <c r="BAS11" s="46"/>
      <c r="BAT11" s="44"/>
      <c r="BAU11" s="45"/>
      <c r="BAV11" s="46"/>
      <c r="BAY11" s="45"/>
      <c r="BAZ11" s="46"/>
      <c r="BBA11" s="37"/>
      <c r="BBB11" s="37"/>
      <c r="BBC11" s="45"/>
      <c r="BBD11" s="46"/>
      <c r="BBE11" s="44"/>
      <c r="BBF11" s="45"/>
      <c r="BBG11" s="46"/>
      <c r="BBJ11" s="45"/>
      <c r="BBK11" s="46"/>
      <c r="BBL11" s="37"/>
      <c r="BBM11" s="37"/>
      <c r="BBN11" s="45"/>
      <c r="BBO11" s="46"/>
      <c r="BBP11" s="44"/>
      <c r="BBQ11" s="45"/>
      <c r="BBR11" s="46"/>
      <c r="BBU11" s="45"/>
      <c r="BBV11" s="46"/>
      <c r="BBW11" s="37"/>
      <c r="BBX11" s="37"/>
      <c r="BBY11" s="45"/>
      <c r="BBZ11" s="46"/>
      <c r="BCA11" s="44"/>
      <c r="BCB11" s="45"/>
      <c r="BCC11" s="46"/>
      <c r="BCF11" s="45"/>
      <c r="BCG11" s="46"/>
      <c r="BCH11" s="37"/>
      <c r="BCI11" s="37"/>
      <c r="BCJ11" s="45"/>
      <c r="BCK11" s="46"/>
      <c r="BCL11" s="44"/>
      <c r="BCM11" s="45"/>
      <c r="BCN11" s="46"/>
      <c r="BCQ11" s="45"/>
      <c r="BCR11" s="46"/>
      <c r="BCS11" s="37"/>
      <c r="BCT11" s="37"/>
      <c r="BCU11" s="45"/>
      <c r="BCV11" s="46"/>
      <c r="BCW11" s="44"/>
      <c r="BCX11" s="45"/>
      <c r="BCY11" s="46"/>
      <c r="BDB11" s="45"/>
      <c r="BDC11" s="46"/>
      <c r="BDD11" s="37"/>
      <c r="BDE11" s="37"/>
      <c r="BDF11" s="45"/>
      <c r="BDG11" s="46"/>
      <c r="BDH11" s="44"/>
      <c r="BDI11" s="45"/>
      <c r="BDJ11" s="46"/>
      <c r="BDM11" s="45"/>
      <c r="BDN11" s="46"/>
      <c r="BDO11" s="37"/>
      <c r="BDP11" s="37"/>
      <c r="BDQ11" s="45"/>
      <c r="BDR11" s="46"/>
      <c r="BDS11" s="44"/>
      <c r="BDT11" s="45"/>
      <c r="BDU11" s="46"/>
      <c r="BDX11" s="45"/>
      <c r="BDY11" s="46"/>
      <c r="BDZ11" s="37"/>
      <c r="BEA11" s="37"/>
      <c r="BEB11" s="45"/>
      <c r="BEC11" s="46"/>
      <c r="BED11" s="44"/>
      <c r="BEE11" s="45"/>
      <c r="BEF11" s="46"/>
      <c r="BEI11" s="45"/>
      <c r="BEJ11" s="46"/>
      <c r="BEK11" s="37"/>
      <c r="BEL11" s="37"/>
      <c r="BEM11" s="45"/>
      <c r="BEN11" s="46"/>
      <c r="BEO11" s="44"/>
      <c r="BEP11" s="45"/>
      <c r="BEQ11" s="46"/>
      <c r="BET11" s="45"/>
      <c r="BEU11" s="46"/>
      <c r="BEV11" s="37"/>
      <c r="BEW11" s="37"/>
      <c r="BEX11" s="45"/>
      <c r="BEY11" s="46"/>
      <c r="BEZ11" s="44"/>
      <c r="BFA11" s="45"/>
      <c r="BFB11" s="46"/>
      <c r="BFE11" s="45"/>
      <c r="BFF11" s="46"/>
      <c r="BFG11" s="37"/>
      <c r="BFH11" s="37"/>
      <c r="BFI11" s="45"/>
      <c r="BFJ11" s="46"/>
      <c r="BFK11" s="44"/>
      <c r="BFL11" s="45"/>
      <c r="BFM11" s="46"/>
      <c r="BFP11" s="45"/>
      <c r="BFQ11" s="46"/>
      <c r="BFR11" s="37"/>
      <c r="BFS11" s="37"/>
      <c r="BFT11" s="45"/>
      <c r="BFU11" s="46"/>
      <c r="BFV11" s="44"/>
      <c r="BFW11" s="45"/>
      <c r="BFX11" s="46"/>
      <c r="BGA11" s="45"/>
      <c r="BGB11" s="46"/>
      <c r="BGC11" s="37"/>
      <c r="BGD11" s="37"/>
      <c r="BGE11" s="45"/>
      <c r="BGF11" s="46"/>
      <c r="BGG11" s="44"/>
      <c r="BGH11" s="45"/>
      <c r="BGI11" s="46"/>
      <c r="BGL11" s="45"/>
      <c r="BGM11" s="46"/>
      <c r="BGN11" s="37"/>
      <c r="BGO11" s="37"/>
      <c r="BGP11" s="45"/>
      <c r="BGQ11" s="46"/>
      <c r="BGR11" s="44"/>
      <c r="BGS11" s="45"/>
      <c r="BGT11" s="46"/>
      <c r="BGW11" s="45"/>
      <c r="BGX11" s="46"/>
      <c r="BGY11" s="37"/>
      <c r="BGZ11" s="37"/>
      <c r="BHA11" s="45"/>
      <c r="BHB11" s="46"/>
      <c r="BHC11" s="44"/>
      <c r="BHD11" s="45"/>
      <c r="BHE11" s="46"/>
      <c r="BHH11" s="45"/>
      <c r="BHI11" s="46"/>
      <c r="BHJ11" s="37"/>
      <c r="BHK11" s="37"/>
      <c r="BHL11" s="45"/>
      <c r="BHM11" s="46"/>
      <c r="BHN11" s="44"/>
      <c r="BHO11" s="45"/>
      <c r="BHP11" s="46"/>
      <c r="BHS11" s="45"/>
      <c r="BHT11" s="46"/>
      <c r="BHU11" s="37"/>
      <c r="BHV11" s="37"/>
      <c r="BHW11" s="45"/>
      <c r="BHX11" s="46"/>
      <c r="BHY11" s="44"/>
      <c r="BHZ11" s="45"/>
      <c r="BIA11" s="46"/>
      <c r="BID11" s="45"/>
      <c r="BIE11" s="46"/>
      <c r="BIF11" s="37"/>
      <c r="BIG11" s="37"/>
      <c r="BIH11" s="45"/>
      <c r="BII11" s="46"/>
      <c r="BIJ11" s="44"/>
      <c r="BIK11" s="45"/>
      <c r="BIL11" s="46"/>
      <c r="BIO11" s="45"/>
      <c r="BIP11" s="46"/>
      <c r="BIQ11" s="37"/>
      <c r="BIR11" s="37"/>
      <c r="BIS11" s="45"/>
      <c r="BIT11" s="46"/>
      <c r="BIU11" s="44"/>
      <c r="BIV11" s="45"/>
      <c r="BIW11" s="46"/>
      <c r="BIZ11" s="45"/>
      <c r="BJA11" s="46"/>
      <c r="BJB11" s="37"/>
      <c r="BJC11" s="37"/>
      <c r="BJD11" s="45"/>
      <c r="BJE11" s="46"/>
      <c r="BJF11" s="44"/>
      <c r="BJG11" s="45"/>
      <c r="BJH11" s="46"/>
      <c r="BJK11" s="45"/>
      <c r="BJL11" s="46"/>
      <c r="BJM11" s="37"/>
      <c r="BJN11" s="37"/>
      <c r="BJO11" s="45"/>
      <c r="BJP11" s="46"/>
      <c r="BJQ11" s="44"/>
      <c r="BJR11" s="45"/>
      <c r="BJS11" s="46"/>
      <c r="BJV11" s="45"/>
      <c r="BJW11" s="46"/>
      <c r="BJX11" s="37"/>
      <c r="BJY11" s="37"/>
      <c r="BJZ11" s="45"/>
      <c r="BKA11" s="46"/>
      <c r="BKB11" s="44"/>
      <c r="BKC11" s="45"/>
      <c r="BKD11" s="46"/>
      <c r="BKG11" s="45"/>
      <c r="BKH11" s="46"/>
      <c r="BKI11" s="37"/>
      <c r="BKJ11" s="37"/>
      <c r="BKK11" s="45"/>
      <c r="BKL11" s="46"/>
      <c r="BKM11" s="44"/>
      <c r="BKN11" s="45"/>
      <c r="BKO11" s="46"/>
      <c r="BKR11" s="45"/>
      <c r="BKS11" s="46"/>
      <c r="BKT11" s="37"/>
      <c r="BKU11" s="37"/>
      <c r="BKV11" s="45"/>
      <c r="BKW11" s="46"/>
      <c r="BKX11" s="44"/>
      <c r="BKY11" s="45"/>
      <c r="BKZ11" s="46"/>
      <c r="BLC11" s="45"/>
      <c r="BLD11" s="46"/>
      <c r="BLE11" s="37"/>
      <c r="BLF11" s="37"/>
      <c r="BLG11" s="45"/>
      <c r="BLH11" s="46"/>
      <c r="BLI11" s="44"/>
      <c r="BLJ11" s="45"/>
      <c r="BLK11" s="46"/>
      <c r="BLN11" s="45"/>
      <c r="BLO11" s="46"/>
      <c r="BLP11" s="37"/>
      <c r="BLQ11" s="37"/>
      <c r="BLR11" s="45"/>
      <c r="BLS11" s="46"/>
      <c r="BLT11" s="44"/>
      <c r="BLU11" s="45"/>
      <c r="BLV11" s="46"/>
      <c r="BLY11" s="45"/>
      <c r="BLZ11" s="46"/>
      <c r="BMA11" s="37"/>
      <c r="BMB11" s="37"/>
      <c r="BMC11" s="45"/>
      <c r="BMD11" s="46"/>
      <c r="BME11" s="44"/>
      <c r="BMF11" s="45"/>
      <c r="BMG11" s="46"/>
      <c r="BMJ11" s="45"/>
      <c r="BMK11" s="46"/>
      <c r="BML11" s="37"/>
      <c r="BMM11" s="37"/>
      <c r="BMN11" s="45"/>
      <c r="BMO11" s="46"/>
      <c r="BMP11" s="44"/>
      <c r="BMQ11" s="45"/>
      <c r="BMR11" s="46"/>
      <c r="BMU11" s="45"/>
      <c r="BMV11" s="46"/>
      <c r="BMW11" s="37"/>
      <c r="BMX11" s="37"/>
      <c r="BMY11" s="45"/>
      <c r="BMZ11" s="46"/>
      <c r="BNA11" s="44"/>
      <c r="BNB11" s="45"/>
      <c r="BNC11" s="46"/>
      <c r="BNF11" s="45"/>
      <c r="BNG11" s="46"/>
      <c r="BNH11" s="37"/>
      <c r="BNI11" s="37"/>
      <c r="BNJ11" s="45"/>
      <c r="BNK11" s="46"/>
      <c r="BNL11" s="44"/>
      <c r="BNM11" s="45"/>
      <c r="BNN11" s="46"/>
      <c r="BNQ11" s="45"/>
      <c r="BNR11" s="46"/>
      <c r="BNS11" s="37"/>
      <c r="BNT11" s="37"/>
      <c r="BNU11" s="45"/>
      <c r="BNV11" s="46"/>
      <c r="BNW11" s="44"/>
      <c r="BNX11" s="45"/>
      <c r="BNY11" s="46"/>
      <c r="BOB11" s="45"/>
      <c r="BOC11" s="46"/>
      <c r="BOD11" s="37"/>
      <c r="BOE11" s="37"/>
      <c r="BOF11" s="45"/>
      <c r="BOG11" s="46"/>
      <c r="BOH11" s="44"/>
      <c r="BOI11" s="45"/>
      <c r="BOJ11" s="46"/>
      <c r="BOM11" s="45"/>
      <c r="BON11" s="46"/>
      <c r="BOO11" s="37"/>
      <c r="BOP11" s="37"/>
      <c r="BOQ11" s="45"/>
      <c r="BOR11" s="46"/>
      <c r="BOS11" s="44"/>
      <c r="BOT11" s="45"/>
      <c r="BOU11" s="46"/>
      <c r="BOX11" s="45"/>
      <c r="BOY11" s="46"/>
      <c r="BOZ11" s="37"/>
      <c r="BPA11" s="37"/>
      <c r="BPB11" s="45"/>
      <c r="BPC11" s="46"/>
      <c r="BPD11" s="44"/>
      <c r="BPE11" s="45"/>
      <c r="BPF11" s="46"/>
      <c r="BPI11" s="45"/>
      <c r="BPJ11" s="46"/>
      <c r="BPK11" s="37"/>
      <c r="BPL11" s="37"/>
      <c r="BPM11" s="45"/>
      <c r="BPN11" s="46"/>
      <c r="BPO11" s="44"/>
      <c r="BPP11" s="45"/>
      <c r="BPQ11" s="46"/>
      <c r="BPT11" s="45"/>
      <c r="BPU11" s="46"/>
      <c r="BPV11" s="37"/>
      <c r="BPW11" s="37"/>
      <c r="BPX11" s="45"/>
      <c r="BPY11" s="46"/>
      <c r="BPZ11" s="44"/>
      <c r="BQA11" s="45"/>
      <c r="BQB11" s="46"/>
      <c r="BQE11" s="45"/>
      <c r="BQF11" s="46"/>
      <c r="BQG11" s="37"/>
      <c r="BQH11" s="37"/>
      <c r="BQI11" s="45"/>
      <c r="BQJ11" s="46"/>
      <c r="BQK11" s="44"/>
      <c r="BQL11" s="45"/>
      <c r="BQM11" s="46"/>
      <c r="BQP11" s="45"/>
      <c r="BQQ11" s="46"/>
      <c r="BQR11" s="37"/>
      <c r="BQS11" s="37"/>
      <c r="BQT11" s="45"/>
      <c r="BQU11" s="46"/>
      <c r="BQV11" s="44"/>
      <c r="BQW11" s="45"/>
      <c r="BQX11" s="46"/>
      <c r="BRA11" s="45"/>
      <c r="BRB11" s="46"/>
      <c r="BRC11" s="37"/>
      <c r="BRD11" s="37"/>
      <c r="BRE11" s="45"/>
      <c r="BRF11" s="46"/>
      <c r="BRG11" s="44"/>
      <c r="BRH11" s="45"/>
      <c r="BRI11" s="46"/>
      <c r="BRL11" s="45"/>
      <c r="BRM11" s="46"/>
      <c r="BRN11" s="37"/>
      <c r="BRO11" s="37"/>
      <c r="BRP11" s="45"/>
      <c r="BRQ11" s="46"/>
      <c r="BRR11" s="44"/>
      <c r="BRS11" s="45"/>
      <c r="BRT11" s="46"/>
      <c r="BRW11" s="45"/>
      <c r="BRX11" s="46"/>
      <c r="BRY11" s="37"/>
      <c r="BRZ11" s="37"/>
      <c r="BSA11" s="45"/>
      <c r="BSB11" s="46"/>
      <c r="BSC11" s="44"/>
      <c r="BSD11" s="45"/>
      <c r="BSE11" s="46"/>
      <c r="BSH11" s="45"/>
      <c r="BSI11" s="46"/>
      <c r="BSJ11" s="37"/>
      <c r="BSK11" s="37"/>
      <c r="BSL11" s="45"/>
      <c r="BSM11" s="46"/>
      <c r="BSN11" s="44"/>
      <c r="BSO11" s="45"/>
      <c r="BSP11" s="46"/>
      <c r="BSS11" s="45"/>
      <c r="BST11" s="46"/>
      <c r="BSU11" s="37"/>
      <c r="BSV11" s="37"/>
      <c r="BSW11" s="45"/>
      <c r="BSX11" s="46"/>
      <c r="BSY11" s="44"/>
      <c r="BSZ11" s="45"/>
      <c r="BTA11" s="46"/>
      <c r="BTD11" s="45"/>
      <c r="BTE11" s="46"/>
      <c r="BTF11" s="37"/>
      <c r="BTG11" s="37"/>
      <c r="BTH11" s="45"/>
      <c r="BTI11" s="46"/>
      <c r="BTJ11" s="44"/>
      <c r="BTK11" s="45"/>
      <c r="BTL11" s="46"/>
      <c r="BTO11" s="45"/>
      <c r="BTP11" s="46"/>
      <c r="BTQ11" s="37"/>
      <c r="BTR11" s="37"/>
      <c r="BTS11" s="45"/>
      <c r="BTT11" s="46"/>
      <c r="BTU11" s="44"/>
      <c r="BTV11" s="45"/>
      <c r="BTW11" s="46"/>
      <c r="BTZ11" s="45"/>
      <c r="BUA11" s="46"/>
      <c r="BUB11" s="37"/>
      <c r="BUC11" s="37"/>
      <c r="BUD11" s="45"/>
      <c r="BUE11" s="46"/>
      <c r="BUF11" s="44"/>
      <c r="BUG11" s="45"/>
      <c r="BUH11" s="46"/>
      <c r="BUK11" s="45"/>
      <c r="BUL11" s="46"/>
      <c r="BUM11" s="37"/>
      <c r="BUN11" s="37"/>
      <c r="BUO11" s="45"/>
      <c r="BUP11" s="46"/>
      <c r="BUQ11" s="44"/>
      <c r="BUR11" s="45"/>
      <c r="BUS11" s="46"/>
      <c r="BUV11" s="45"/>
      <c r="BUW11" s="46"/>
      <c r="BUX11" s="37"/>
      <c r="BUY11" s="37"/>
      <c r="BUZ11" s="45"/>
      <c r="BVA11" s="46"/>
      <c r="BVB11" s="44"/>
      <c r="BVC11" s="45"/>
      <c r="BVD11" s="46"/>
      <c r="BVG11" s="45"/>
      <c r="BVH11" s="46"/>
      <c r="BVI11" s="37"/>
      <c r="BVJ11" s="37"/>
      <c r="BVK11" s="45"/>
      <c r="BVL11" s="46"/>
      <c r="BVM11" s="44"/>
      <c r="BVN11" s="45"/>
      <c r="BVO11" s="46"/>
      <c r="BVR11" s="45"/>
      <c r="BVS11" s="46"/>
      <c r="BVT11" s="37"/>
      <c r="BVU11" s="37"/>
      <c r="BVV11" s="45"/>
      <c r="BVW11" s="46"/>
      <c r="BVX11" s="44"/>
      <c r="BVY11" s="45"/>
      <c r="BVZ11" s="46"/>
      <c r="BWC11" s="45"/>
      <c r="BWD11" s="46"/>
      <c r="BWE11" s="37"/>
      <c r="BWF11" s="37"/>
      <c r="BWG11" s="45"/>
      <c r="BWH11" s="46"/>
      <c r="BWI11" s="44"/>
      <c r="BWJ11" s="45"/>
      <c r="BWK11" s="46"/>
      <c r="BWN11" s="45"/>
      <c r="BWO11" s="46"/>
      <c r="BWP11" s="37"/>
      <c r="BWQ11" s="37"/>
      <c r="BWR11" s="45"/>
      <c r="BWS11" s="46"/>
      <c r="BWT11" s="44"/>
      <c r="BWU11" s="45"/>
      <c r="BWV11" s="46"/>
      <c r="BWY11" s="45"/>
      <c r="BWZ11" s="46"/>
      <c r="BXA11" s="37"/>
      <c r="BXB11" s="37"/>
      <c r="BXC11" s="45"/>
      <c r="BXD11" s="46"/>
      <c r="BXE11" s="44"/>
      <c r="BXF11" s="45"/>
      <c r="BXG11" s="46"/>
      <c r="BXJ11" s="45"/>
      <c r="BXK11" s="46"/>
      <c r="BXL11" s="37"/>
      <c r="BXM11" s="37"/>
      <c r="BXN11" s="45"/>
      <c r="BXO11" s="46"/>
      <c r="BXP11" s="44"/>
      <c r="BXQ11" s="45"/>
      <c r="BXR11" s="46"/>
      <c r="BXU11" s="45"/>
      <c r="BXV11" s="46"/>
      <c r="BXW11" s="37"/>
      <c r="BXX11" s="37"/>
      <c r="BXY11" s="45"/>
      <c r="BXZ11" s="46"/>
      <c r="BYA11" s="44"/>
      <c r="BYB11" s="45"/>
      <c r="BYC11" s="46"/>
      <c r="BYF11" s="45"/>
      <c r="BYG11" s="46"/>
      <c r="BYH11" s="37"/>
      <c r="BYI11" s="37"/>
      <c r="BYJ11" s="45"/>
      <c r="BYK11" s="46"/>
      <c r="BYL11" s="44"/>
      <c r="BYM11" s="45"/>
      <c r="BYN11" s="46"/>
      <c r="BYQ11" s="45"/>
      <c r="BYR11" s="46"/>
      <c r="BYS11" s="37"/>
      <c r="BYT11" s="37"/>
      <c r="BYU11" s="45"/>
      <c r="BYV11" s="46"/>
      <c r="BYW11" s="44"/>
      <c r="BYX11" s="45"/>
      <c r="BYY11" s="46"/>
      <c r="BZB11" s="45"/>
      <c r="BZC11" s="46"/>
      <c r="BZD11" s="37"/>
      <c r="BZE11" s="37"/>
      <c r="BZF11" s="45"/>
      <c r="BZG11" s="46"/>
      <c r="BZH11" s="44"/>
      <c r="BZI11" s="45"/>
      <c r="BZJ11" s="46"/>
      <c r="BZM11" s="45"/>
      <c r="BZN11" s="46"/>
      <c r="BZO11" s="37"/>
      <c r="BZP11" s="37"/>
      <c r="BZQ11" s="45"/>
      <c r="BZR11" s="46"/>
      <c r="BZS11" s="44"/>
      <c r="BZT11" s="45"/>
      <c r="BZU11" s="46"/>
      <c r="BZX11" s="45"/>
      <c r="BZY11" s="46"/>
      <c r="BZZ11" s="37"/>
      <c r="CAA11" s="37"/>
      <c r="CAB11" s="45"/>
      <c r="CAC11" s="46"/>
      <c r="CAD11" s="44"/>
      <c r="CAE11" s="45"/>
      <c r="CAF11" s="46"/>
      <c r="CAI11" s="45"/>
      <c r="CAJ11" s="46"/>
      <c r="CAK11" s="37"/>
      <c r="CAL11" s="37"/>
      <c r="CAM11" s="45"/>
      <c r="CAN11" s="46"/>
      <c r="CAO11" s="44"/>
      <c r="CAP11" s="45"/>
      <c r="CAQ11" s="46"/>
      <c r="CAT11" s="45"/>
      <c r="CAU11" s="46"/>
      <c r="CAV11" s="37"/>
      <c r="CAW11" s="37"/>
      <c r="CAX11" s="45"/>
      <c r="CAY11" s="46"/>
      <c r="CAZ11" s="44"/>
      <c r="CBA11" s="45"/>
      <c r="CBB11" s="46"/>
      <c r="CBE11" s="45"/>
      <c r="CBF11" s="46"/>
      <c r="CBG11" s="37"/>
      <c r="CBH11" s="37"/>
      <c r="CBI11" s="45"/>
      <c r="CBJ11" s="46"/>
      <c r="CBK11" s="44"/>
      <c r="CBL11" s="45"/>
      <c r="CBM11" s="46"/>
      <c r="CBP11" s="45"/>
      <c r="CBQ11" s="46"/>
      <c r="CBR11" s="37"/>
      <c r="CBS11" s="37"/>
      <c r="CBT11" s="45"/>
      <c r="CBU11" s="46"/>
      <c r="CBV11" s="44"/>
      <c r="CBW11" s="45"/>
      <c r="CBX11" s="46"/>
      <c r="CCA11" s="45"/>
      <c r="CCB11" s="46"/>
      <c r="CCC11" s="37"/>
      <c r="CCD11" s="37"/>
      <c r="CCE11" s="45"/>
      <c r="CCF11" s="46"/>
      <c r="CCG11" s="44"/>
      <c r="CCH11" s="45"/>
      <c r="CCI11" s="46"/>
      <c r="CCL11" s="45"/>
      <c r="CCM11" s="46"/>
      <c r="CCN11" s="37"/>
      <c r="CCO11" s="37"/>
      <c r="CCP11" s="45"/>
      <c r="CCQ11" s="46"/>
      <c r="CCR11" s="44"/>
      <c r="CCS11" s="45"/>
      <c r="CCT11" s="46"/>
      <c r="CCW11" s="45"/>
      <c r="CCX11" s="46"/>
      <c r="CCY11" s="37"/>
      <c r="CCZ11" s="37"/>
      <c r="CDA11" s="45"/>
      <c r="CDB11" s="46"/>
      <c r="CDC11" s="44"/>
      <c r="CDD11" s="45"/>
      <c r="CDE11" s="46"/>
      <c r="CDH11" s="45"/>
      <c r="CDI11" s="46"/>
      <c r="CDJ11" s="37"/>
      <c r="CDK11" s="37"/>
      <c r="CDL11" s="45"/>
      <c r="CDM11" s="46"/>
      <c r="CDN11" s="44"/>
      <c r="CDO11" s="45"/>
      <c r="CDP11" s="46"/>
      <c r="CDS11" s="45"/>
      <c r="CDT11" s="46"/>
      <c r="CDU11" s="37"/>
      <c r="CDV11" s="37"/>
      <c r="CDW11" s="45"/>
      <c r="CDX11" s="46"/>
      <c r="CDY11" s="44"/>
      <c r="CDZ11" s="45"/>
      <c r="CEA11" s="46"/>
      <c r="CED11" s="45"/>
      <c r="CEE11" s="46"/>
      <c r="CEF11" s="37"/>
      <c r="CEG11" s="37"/>
      <c r="CEH11" s="45"/>
      <c r="CEI11" s="46"/>
      <c r="CEJ11" s="44"/>
      <c r="CEK11" s="45"/>
      <c r="CEL11" s="46"/>
      <c r="CEO11" s="45"/>
      <c r="CEP11" s="46"/>
      <c r="CEQ11" s="37"/>
      <c r="CER11" s="37"/>
      <c r="CES11" s="45"/>
      <c r="CET11" s="46"/>
      <c r="CEU11" s="44"/>
      <c r="CEV11" s="45"/>
      <c r="CEW11" s="46"/>
      <c r="CEZ11" s="45"/>
      <c r="CFA11" s="46"/>
      <c r="CFB11" s="37"/>
      <c r="CFC11" s="37"/>
      <c r="CFD11" s="45"/>
      <c r="CFE11" s="46"/>
      <c r="CFF11" s="44"/>
      <c r="CFG11" s="45"/>
      <c r="CFH11" s="46"/>
      <c r="CFK11" s="45"/>
      <c r="CFL11" s="46"/>
      <c r="CFM11" s="37"/>
      <c r="CFN11" s="37"/>
      <c r="CFO11" s="45"/>
      <c r="CFP11" s="46"/>
      <c r="CFQ11" s="44"/>
      <c r="CFR11" s="45"/>
      <c r="CFS11" s="46"/>
      <c r="CFV11" s="45"/>
      <c r="CFW11" s="46"/>
      <c r="CFX11" s="37"/>
      <c r="CFY11" s="37"/>
      <c r="CFZ11" s="45"/>
      <c r="CGA11" s="46"/>
      <c r="CGB11" s="44"/>
      <c r="CGC11" s="45"/>
      <c r="CGD11" s="46"/>
      <c r="CGG11" s="45"/>
      <c r="CGH11" s="46"/>
      <c r="CGI11" s="37"/>
      <c r="CGJ11" s="37"/>
      <c r="CGK11" s="45"/>
      <c r="CGL11" s="46"/>
      <c r="CGM11" s="44"/>
      <c r="CGN11" s="45"/>
      <c r="CGO11" s="46"/>
      <c r="CGR11" s="45"/>
      <c r="CGS11" s="46"/>
      <c r="CGT11" s="37"/>
      <c r="CGU11" s="37"/>
      <c r="CGV11" s="45"/>
      <c r="CGW11" s="46"/>
      <c r="CGX11" s="44"/>
      <c r="CGY11" s="45"/>
      <c r="CGZ11" s="46"/>
      <c r="CHC11" s="45"/>
      <c r="CHD11" s="46"/>
      <c r="CHE11" s="37"/>
      <c r="CHF11" s="37"/>
      <c r="CHG11" s="45"/>
      <c r="CHH11" s="46"/>
      <c r="CHI11" s="44"/>
      <c r="CHJ11" s="45"/>
      <c r="CHK11" s="46"/>
      <c r="CHN11" s="45"/>
      <c r="CHO11" s="46"/>
      <c r="CHP11" s="37"/>
      <c r="CHQ11" s="37"/>
      <c r="CHR11" s="45"/>
      <c r="CHS11" s="46"/>
      <c r="CHT11" s="44"/>
      <c r="CHU11" s="45"/>
      <c r="CHV11" s="46"/>
      <c r="CHY11" s="45"/>
      <c r="CHZ11" s="46"/>
      <c r="CIA11" s="37"/>
      <c r="CIB11" s="37"/>
      <c r="CIC11" s="45"/>
      <c r="CID11" s="46"/>
      <c r="CIE11" s="44"/>
      <c r="CIF11" s="45"/>
      <c r="CIG11" s="46"/>
      <c r="CIJ11" s="45"/>
      <c r="CIK11" s="46"/>
      <c r="CIL11" s="37"/>
      <c r="CIM11" s="37"/>
      <c r="CIN11" s="45"/>
      <c r="CIO11" s="46"/>
      <c r="CIP11" s="44"/>
      <c r="CIQ11" s="45"/>
      <c r="CIR11" s="46"/>
      <c r="CIU11" s="45"/>
      <c r="CIV11" s="46"/>
      <c r="CIW11" s="37"/>
      <c r="CIX11" s="37"/>
      <c r="CIY11" s="45"/>
      <c r="CIZ11" s="46"/>
      <c r="CJA11" s="44"/>
      <c r="CJB11" s="45"/>
      <c r="CJC11" s="46"/>
      <c r="CJF11" s="45"/>
      <c r="CJG11" s="46"/>
      <c r="CJH11" s="37"/>
      <c r="CJI11" s="37"/>
      <c r="CJJ11" s="45"/>
      <c r="CJK11" s="46"/>
      <c r="CJL11" s="44"/>
      <c r="CJM11" s="45"/>
      <c r="CJN11" s="46"/>
      <c r="CJQ11" s="45"/>
      <c r="CJR11" s="46"/>
      <c r="CJS11" s="37"/>
      <c r="CJT11" s="37"/>
      <c r="CJU11" s="45"/>
      <c r="CJV11" s="46"/>
      <c r="CJW11" s="44"/>
      <c r="CJX11" s="45"/>
      <c r="CJY11" s="46"/>
      <c r="CKB11" s="45"/>
      <c r="CKC11" s="46"/>
      <c r="CKD11" s="37"/>
      <c r="CKE11" s="37"/>
      <c r="CKF11" s="45"/>
      <c r="CKG11" s="46"/>
      <c r="CKH11" s="44"/>
      <c r="CKI11" s="45"/>
      <c r="CKJ11" s="46"/>
      <c r="CKM11" s="45"/>
      <c r="CKN11" s="46"/>
      <c r="CKO11" s="37"/>
      <c r="CKP11" s="37"/>
      <c r="CKQ11" s="45"/>
      <c r="CKR11" s="46"/>
      <c r="CKS11" s="44"/>
      <c r="CKT11" s="45"/>
      <c r="CKU11" s="46"/>
      <c r="CKX11" s="45"/>
      <c r="CKY11" s="46"/>
      <c r="CKZ11" s="37"/>
      <c r="CLA11" s="37"/>
      <c r="CLB11" s="45"/>
      <c r="CLC11" s="46"/>
      <c r="CLD11" s="44"/>
      <c r="CLE11" s="45"/>
      <c r="CLF11" s="46"/>
      <c r="CLI11" s="45"/>
      <c r="CLJ11" s="46"/>
      <c r="CLK11" s="37"/>
      <c r="CLL11" s="37"/>
      <c r="CLM11" s="45"/>
      <c r="CLN11" s="46"/>
      <c r="CLO11" s="44"/>
      <c r="CLP11" s="45"/>
      <c r="CLQ11" s="46"/>
      <c r="CLT11" s="45"/>
      <c r="CLU11" s="46"/>
      <c r="CLV11" s="37"/>
      <c r="CLW11" s="37"/>
      <c r="CLX11" s="45"/>
      <c r="CLY11" s="46"/>
      <c r="CLZ11" s="44"/>
      <c r="CMA11" s="45"/>
      <c r="CMB11" s="46"/>
      <c r="CME11" s="45"/>
      <c r="CMF11" s="46"/>
      <c r="CMG11" s="37"/>
      <c r="CMH11" s="37"/>
      <c r="CMI11" s="45"/>
      <c r="CMJ11" s="46"/>
      <c r="CMK11" s="44"/>
      <c r="CML11" s="45"/>
      <c r="CMM11" s="46"/>
      <c r="CMP11" s="45"/>
      <c r="CMQ11" s="46"/>
      <c r="CMR11" s="37"/>
      <c r="CMS11" s="37"/>
      <c r="CMT11" s="45"/>
      <c r="CMU11" s="46"/>
      <c r="CMV11" s="44"/>
      <c r="CMW11" s="45"/>
      <c r="CMX11" s="46"/>
      <c r="CNA11" s="45"/>
      <c r="CNB11" s="46"/>
      <c r="CNC11" s="37"/>
      <c r="CND11" s="37"/>
      <c r="CNE11" s="45"/>
      <c r="CNF11" s="46"/>
      <c r="CNG11" s="44"/>
      <c r="CNH11" s="45"/>
      <c r="CNI11" s="46"/>
      <c r="CNL11" s="45"/>
      <c r="CNM11" s="46"/>
      <c r="CNN11" s="37"/>
      <c r="CNO11" s="37"/>
      <c r="CNP11" s="45"/>
      <c r="CNQ11" s="46"/>
      <c r="CNR11" s="44"/>
      <c r="CNS11" s="45"/>
      <c r="CNT11" s="46"/>
      <c r="CNW11" s="45"/>
      <c r="CNX11" s="46"/>
      <c r="CNY11" s="37"/>
      <c r="CNZ11" s="37"/>
      <c r="COA11" s="45"/>
      <c r="COB11" s="46"/>
      <c r="COC11" s="44"/>
      <c r="COD11" s="45"/>
      <c r="COE11" s="46"/>
      <c r="COH11" s="45"/>
      <c r="COI11" s="46"/>
      <c r="COJ11" s="37"/>
      <c r="COK11" s="37"/>
      <c r="COL11" s="45"/>
      <c r="COM11" s="46"/>
      <c r="CON11" s="44"/>
      <c r="COO11" s="45"/>
      <c r="COP11" s="46"/>
      <c r="COS11" s="45"/>
      <c r="COT11" s="46"/>
      <c r="COU11" s="37"/>
      <c r="COV11" s="37"/>
      <c r="COW11" s="45"/>
      <c r="COX11" s="46"/>
      <c r="COY11" s="44"/>
      <c r="COZ11" s="45"/>
      <c r="CPA11" s="46"/>
      <c r="CPD11" s="45"/>
      <c r="CPE11" s="46"/>
      <c r="CPF11" s="37"/>
      <c r="CPG11" s="37"/>
      <c r="CPH11" s="45"/>
      <c r="CPI11" s="46"/>
      <c r="CPJ11" s="44"/>
      <c r="CPK11" s="45"/>
      <c r="CPL11" s="46"/>
      <c r="CPO11" s="45"/>
      <c r="CPP11" s="46"/>
      <c r="CPQ11" s="37"/>
      <c r="CPR11" s="37"/>
      <c r="CPS11" s="45"/>
      <c r="CPT11" s="46"/>
      <c r="CPU11" s="44"/>
      <c r="CPV11" s="45"/>
      <c r="CPW11" s="46"/>
      <c r="CPZ11" s="45"/>
      <c r="CQA11" s="46"/>
      <c r="CQB11" s="37"/>
      <c r="CQC11" s="37"/>
      <c r="CQD11" s="45"/>
      <c r="CQE11" s="46"/>
      <c r="CQF11" s="44"/>
      <c r="CQG11" s="45"/>
      <c r="CQH11" s="46"/>
      <c r="CQK11" s="45"/>
      <c r="CQL11" s="46"/>
      <c r="CQM11" s="37"/>
      <c r="CQN11" s="37"/>
      <c r="CQO11" s="45"/>
      <c r="CQP11" s="46"/>
      <c r="CQQ11" s="44"/>
      <c r="CQR11" s="45"/>
      <c r="CQS11" s="46"/>
      <c r="CQV11" s="45"/>
      <c r="CQW11" s="46"/>
      <c r="CQX11" s="37"/>
      <c r="CQY11" s="37"/>
      <c r="CQZ11" s="45"/>
      <c r="CRA11" s="46"/>
      <c r="CRB11" s="44"/>
      <c r="CRC11" s="45"/>
      <c r="CRD11" s="46"/>
      <c r="CRG11" s="45"/>
      <c r="CRH11" s="46"/>
      <c r="CRI11" s="37"/>
      <c r="CRJ11" s="37"/>
      <c r="CRK11" s="45"/>
      <c r="CRL11" s="46"/>
      <c r="CRM11" s="44"/>
      <c r="CRN11" s="45"/>
      <c r="CRO11" s="46"/>
      <c r="CRR11" s="45"/>
      <c r="CRS11" s="46"/>
      <c r="CRT11" s="37"/>
      <c r="CRU11" s="37"/>
      <c r="CRV11" s="45"/>
      <c r="CRW11" s="46"/>
      <c r="CRX11" s="44"/>
      <c r="CRY11" s="45"/>
      <c r="CRZ11" s="46"/>
      <c r="CSC11" s="45"/>
      <c r="CSD11" s="46"/>
      <c r="CSE11" s="37"/>
      <c r="CSF11" s="37"/>
      <c r="CSG11" s="45"/>
      <c r="CSH11" s="46"/>
      <c r="CSI11" s="44"/>
      <c r="CSJ11" s="45"/>
      <c r="CSK11" s="46"/>
      <c r="CSN11" s="45"/>
      <c r="CSO11" s="46"/>
      <c r="CSP11" s="37"/>
      <c r="CSQ11" s="37"/>
      <c r="CSR11" s="45"/>
      <c r="CSS11" s="46"/>
      <c r="CST11" s="44"/>
      <c r="CSU11" s="45"/>
      <c r="CSV11" s="46"/>
      <c r="CSY11" s="45"/>
      <c r="CSZ11" s="46"/>
      <c r="CTA11" s="37"/>
      <c r="CTB11" s="37"/>
      <c r="CTC11" s="45"/>
      <c r="CTD11" s="46"/>
      <c r="CTE11" s="44"/>
      <c r="CTF11" s="45"/>
      <c r="CTG11" s="46"/>
      <c r="CTJ11" s="45"/>
      <c r="CTK11" s="46"/>
      <c r="CTL11" s="37"/>
      <c r="CTM11" s="37"/>
      <c r="CTN11" s="45"/>
      <c r="CTO11" s="46"/>
      <c r="CTP11" s="44"/>
      <c r="CTQ11" s="45"/>
      <c r="CTR11" s="46"/>
      <c r="CTU11" s="45"/>
      <c r="CTV11" s="46"/>
      <c r="CTW11" s="37"/>
      <c r="CTX11" s="37"/>
      <c r="CTY11" s="45"/>
      <c r="CTZ11" s="46"/>
      <c r="CUA11" s="44"/>
      <c r="CUB11" s="45"/>
      <c r="CUC11" s="46"/>
      <c r="CUF11" s="45"/>
      <c r="CUG11" s="46"/>
      <c r="CUH11" s="37"/>
      <c r="CUI11" s="37"/>
      <c r="CUJ11" s="45"/>
      <c r="CUK11" s="46"/>
      <c r="CUL11" s="44"/>
      <c r="CUM11" s="45"/>
      <c r="CUN11" s="46"/>
      <c r="CUQ11" s="45"/>
      <c r="CUR11" s="46"/>
      <c r="CUS11" s="37"/>
      <c r="CUT11" s="37"/>
      <c r="CUU11" s="45"/>
      <c r="CUV11" s="46"/>
      <c r="CUW11" s="44"/>
      <c r="CUX11" s="45"/>
      <c r="CUY11" s="46"/>
      <c r="CVB11" s="45"/>
      <c r="CVC11" s="46"/>
      <c r="CVD11" s="37"/>
      <c r="CVE11" s="37"/>
      <c r="CVF11" s="45"/>
      <c r="CVG11" s="46"/>
      <c r="CVH11" s="44"/>
      <c r="CVI11" s="45"/>
      <c r="CVJ11" s="46"/>
      <c r="CVM11" s="45"/>
      <c r="CVN11" s="46"/>
      <c r="CVO11" s="37"/>
      <c r="CVP11" s="37"/>
      <c r="CVQ11" s="45"/>
      <c r="CVR11" s="46"/>
      <c r="CVS11" s="44"/>
      <c r="CVT11" s="45"/>
      <c r="CVU11" s="46"/>
      <c r="CVX11" s="45"/>
      <c r="CVY11" s="46"/>
      <c r="CVZ11" s="37"/>
      <c r="CWA11" s="37"/>
      <c r="CWB11" s="45"/>
      <c r="CWC11" s="46"/>
      <c r="CWD11" s="44"/>
      <c r="CWE11" s="45"/>
      <c r="CWF11" s="46"/>
      <c r="CWI11" s="45"/>
      <c r="CWJ11" s="46"/>
      <c r="CWK11" s="37"/>
      <c r="CWL11" s="37"/>
      <c r="CWM11" s="45"/>
      <c r="CWN11" s="46"/>
      <c r="CWO11" s="44"/>
      <c r="CWP11" s="45"/>
      <c r="CWQ11" s="46"/>
      <c r="CWT11" s="45"/>
      <c r="CWU11" s="46"/>
      <c r="CWV11" s="37"/>
      <c r="CWW11" s="37"/>
      <c r="CWX11" s="45"/>
      <c r="CWY11" s="46"/>
      <c r="CWZ11" s="44"/>
      <c r="CXA11" s="45"/>
      <c r="CXB11" s="46"/>
      <c r="CXE11" s="45"/>
      <c r="CXF11" s="46"/>
      <c r="CXG11" s="37"/>
      <c r="CXH11" s="37"/>
      <c r="CXI11" s="45"/>
      <c r="CXJ11" s="46"/>
      <c r="CXK11" s="44"/>
      <c r="CXL11" s="45"/>
      <c r="CXM11" s="46"/>
      <c r="CXP11" s="45"/>
      <c r="CXQ11" s="46"/>
      <c r="CXR11" s="37"/>
      <c r="CXS11" s="37"/>
      <c r="CXT11" s="45"/>
      <c r="CXU11" s="46"/>
      <c r="CXV11" s="44"/>
      <c r="CXW11" s="45"/>
      <c r="CXX11" s="46"/>
      <c r="CYA11" s="45"/>
      <c r="CYB11" s="46"/>
      <c r="CYC11" s="37"/>
      <c r="CYD11" s="37"/>
      <c r="CYE11" s="45"/>
      <c r="CYF11" s="46"/>
      <c r="CYG11" s="44"/>
      <c r="CYH11" s="45"/>
      <c r="CYI11" s="46"/>
      <c r="CYL11" s="45"/>
      <c r="CYM11" s="46"/>
      <c r="CYN11" s="37"/>
      <c r="CYO11" s="37"/>
      <c r="CYP11" s="45"/>
      <c r="CYQ11" s="46"/>
      <c r="CYR11" s="44"/>
      <c r="CYS11" s="45"/>
      <c r="CYT11" s="46"/>
      <c r="CYW11" s="45"/>
      <c r="CYX11" s="46"/>
      <c r="CYY11" s="37"/>
      <c r="CYZ11" s="37"/>
      <c r="CZA11" s="45"/>
      <c r="CZB11" s="46"/>
      <c r="CZC11" s="44"/>
      <c r="CZD11" s="45"/>
      <c r="CZE11" s="46"/>
      <c r="CZH11" s="45"/>
      <c r="CZI11" s="46"/>
      <c r="CZJ11" s="37"/>
      <c r="CZK11" s="37"/>
      <c r="CZL11" s="45"/>
      <c r="CZM11" s="46"/>
      <c r="CZN11" s="44"/>
      <c r="CZO11" s="45"/>
      <c r="CZP11" s="46"/>
      <c r="CZS11" s="45"/>
      <c r="CZT11" s="46"/>
      <c r="CZU11" s="37"/>
      <c r="CZV11" s="37"/>
      <c r="CZW11" s="45"/>
      <c r="CZX11" s="46"/>
      <c r="CZY11" s="44"/>
      <c r="CZZ11" s="45"/>
      <c r="DAA11" s="46"/>
      <c r="DAD11" s="45"/>
      <c r="DAE11" s="46"/>
      <c r="DAF11" s="37"/>
      <c r="DAG11" s="37"/>
      <c r="DAH11" s="45"/>
      <c r="DAI11" s="46"/>
      <c r="DAJ11" s="44"/>
      <c r="DAK11" s="45"/>
      <c r="DAL11" s="46"/>
      <c r="DAO11" s="45"/>
      <c r="DAP11" s="46"/>
      <c r="DAQ11" s="37"/>
      <c r="DAR11" s="37"/>
      <c r="DAS11" s="45"/>
      <c r="DAT11" s="46"/>
      <c r="DAU11" s="44"/>
      <c r="DAV11" s="45"/>
      <c r="DAW11" s="46"/>
      <c r="DAZ11" s="45"/>
      <c r="DBA11" s="46"/>
      <c r="DBB11" s="37"/>
      <c r="DBC11" s="37"/>
      <c r="DBD11" s="45"/>
      <c r="DBE11" s="46"/>
      <c r="DBF11" s="44"/>
      <c r="DBG11" s="45"/>
      <c r="DBH11" s="46"/>
      <c r="DBK11" s="45"/>
      <c r="DBL11" s="46"/>
      <c r="DBM11" s="37"/>
      <c r="DBN11" s="37"/>
      <c r="DBO11" s="45"/>
      <c r="DBP11" s="46"/>
      <c r="DBQ11" s="44"/>
      <c r="DBR11" s="45"/>
      <c r="DBS11" s="46"/>
      <c r="DBV11" s="45"/>
      <c r="DBW11" s="46"/>
      <c r="DBX11" s="37"/>
      <c r="DBY11" s="37"/>
      <c r="DBZ11" s="45"/>
      <c r="DCA11" s="46"/>
      <c r="DCB11" s="44"/>
      <c r="DCC11" s="45"/>
      <c r="DCD11" s="46"/>
      <c r="DCG11" s="45"/>
      <c r="DCH11" s="46"/>
      <c r="DCI11" s="37"/>
      <c r="DCJ11" s="37"/>
      <c r="DCK11" s="45"/>
      <c r="DCL11" s="46"/>
      <c r="DCM11" s="44"/>
      <c r="DCN11" s="45"/>
      <c r="DCO11" s="46"/>
      <c r="DCR11" s="45"/>
      <c r="DCS11" s="46"/>
      <c r="DCT11" s="37"/>
      <c r="DCU11" s="37"/>
      <c r="DCV11" s="45"/>
      <c r="DCW11" s="46"/>
      <c r="DCX11" s="44"/>
      <c r="DCY11" s="45"/>
      <c r="DCZ11" s="46"/>
      <c r="DDC11" s="45"/>
      <c r="DDD11" s="46"/>
      <c r="DDE11" s="37"/>
      <c r="DDF11" s="37"/>
      <c r="DDG11" s="45"/>
      <c r="DDH11" s="46"/>
      <c r="DDI11" s="44"/>
      <c r="DDJ11" s="45"/>
      <c r="DDK11" s="46"/>
      <c r="DDN11" s="45"/>
      <c r="DDO11" s="46"/>
      <c r="DDP11" s="37"/>
      <c r="DDQ11" s="37"/>
      <c r="DDR11" s="45"/>
      <c r="DDS11" s="46"/>
      <c r="DDT11" s="44"/>
      <c r="DDU11" s="45"/>
      <c r="DDV11" s="46"/>
      <c r="DDY11" s="45"/>
      <c r="DDZ11" s="46"/>
      <c r="DEA11" s="37"/>
      <c r="DEB11" s="37"/>
      <c r="DEC11" s="45"/>
      <c r="DED11" s="46"/>
      <c r="DEE11" s="44"/>
      <c r="DEF11" s="45"/>
      <c r="DEG11" s="46"/>
      <c r="DEJ11" s="45"/>
      <c r="DEK11" s="46"/>
      <c r="DEL11" s="37"/>
      <c r="DEM11" s="37"/>
      <c r="DEN11" s="45"/>
      <c r="DEO11" s="46"/>
      <c r="DEP11" s="44"/>
      <c r="DEQ11" s="45"/>
      <c r="DER11" s="46"/>
      <c r="DEU11" s="45"/>
      <c r="DEV11" s="46"/>
      <c r="DEW11" s="37"/>
      <c r="DEX11" s="37"/>
      <c r="DEY11" s="45"/>
      <c r="DEZ11" s="46"/>
      <c r="DFA11" s="44"/>
      <c r="DFB11" s="45"/>
      <c r="DFC11" s="46"/>
      <c r="DFF11" s="45"/>
      <c r="DFG11" s="46"/>
      <c r="DFH11" s="37"/>
      <c r="DFI11" s="37"/>
      <c r="DFJ11" s="45"/>
      <c r="DFK11" s="46"/>
      <c r="DFL11" s="44"/>
      <c r="DFM11" s="45"/>
      <c r="DFN11" s="46"/>
      <c r="DFQ11" s="45"/>
      <c r="DFR11" s="46"/>
      <c r="DFS11" s="37"/>
      <c r="DFT11" s="37"/>
      <c r="DFU11" s="45"/>
      <c r="DFV11" s="46"/>
      <c r="DFW11" s="44"/>
      <c r="DFX11" s="45"/>
      <c r="DFY11" s="46"/>
      <c r="DGB11" s="45"/>
      <c r="DGC11" s="46"/>
      <c r="DGD11" s="37"/>
      <c r="DGE11" s="37"/>
      <c r="DGF11" s="45"/>
      <c r="DGG11" s="46"/>
      <c r="DGH11" s="44"/>
      <c r="DGI11" s="45"/>
      <c r="DGJ11" s="46"/>
      <c r="DGM11" s="45"/>
      <c r="DGN11" s="46"/>
      <c r="DGO11" s="37"/>
      <c r="DGP11" s="37"/>
      <c r="DGQ11" s="45"/>
      <c r="DGR11" s="46"/>
      <c r="DGS11" s="44"/>
      <c r="DGT11" s="45"/>
      <c r="DGU11" s="46"/>
      <c r="DGX11" s="45"/>
      <c r="DGY11" s="46"/>
      <c r="DGZ11" s="37"/>
      <c r="DHA11" s="37"/>
      <c r="DHB11" s="45"/>
      <c r="DHC11" s="46"/>
      <c r="DHD11" s="44"/>
      <c r="DHE11" s="45"/>
      <c r="DHF11" s="46"/>
      <c r="DHI11" s="45"/>
      <c r="DHJ11" s="46"/>
      <c r="DHK11" s="37"/>
      <c r="DHL11" s="37"/>
      <c r="DHM11" s="45"/>
      <c r="DHN11" s="46"/>
      <c r="DHO11" s="44"/>
      <c r="DHP11" s="45"/>
      <c r="DHQ11" s="46"/>
      <c r="DHT11" s="45"/>
      <c r="DHU11" s="46"/>
      <c r="DHV11" s="37"/>
      <c r="DHW11" s="37"/>
      <c r="DHX11" s="45"/>
      <c r="DHY11" s="46"/>
      <c r="DHZ11" s="44"/>
      <c r="DIA11" s="45"/>
      <c r="DIB11" s="46"/>
      <c r="DIE11" s="45"/>
      <c r="DIF11" s="46"/>
      <c r="DIG11" s="37"/>
      <c r="DIH11" s="37"/>
      <c r="DII11" s="45"/>
      <c r="DIJ11" s="46"/>
      <c r="DIK11" s="44"/>
      <c r="DIL11" s="45"/>
      <c r="DIM11" s="46"/>
      <c r="DIP11" s="45"/>
      <c r="DIQ11" s="46"/>
      <c r="DIR11" s="37"/>
      <c r="DIS11" s="37"/>
      <c r="DIT11" s="45"/>
      <c r="DIU11" s="46"/>
      <c r="DIV11" s="44"/>
      <c r="DIW11" s="45"/>
      <c r="DIX11" s="46"/>
      <c r="DJA11" s="45"/>
      <c r="DJB11" s="46"/>
      <c r="DJC11" s="37"/>
      <c r="DJD11" s="37"/>
      <c r="DJE11" s="45"/>
      <c r="DJF11" s="46"/>
      <c r="DJG11" s="44"/>
      <c r="DJH11" s="45"/>
      <c r="DJI11" s="46"/>
      <c r="DJL11" s="45"/>
      <c r="DJM11" s="46"/>
      <c r="DJN11" s="37"/>
      <c r="DJO11" s="37"/>
      <c r="DJP11" s="45"/>
      <c r="DJQ11" s="46"/>
      <c r="DJR11" s="44"/>
      <c r="DJS11" s="45"/>
      <c r="DJT11" s="46"/>
      <c r="DJW11" s="45"/>
      <c r="DJX11" s="46"/>
      <c r="DJY11" s="37"/>
      <c r="DJZ11" s="37"/>
      <c r="DKA11" s="45"/>
      <c r="DKB11" s="46"/>
      <c r="DKC11" s="44"/>
      <c r="DKD11" s="45"/>
      <c r="DKE11" s="46"/>
      <c r="DKH11" s="45"/>
      <c r="DKI11" s="46"/>
      <c r="DKJ11" s="37"/>
      <c r="DKK11" s="37"/>
      <c r="DKL11" s="45"/>
      <c r="DKM11" s="46"/>
      <c r="DKN11" s="44"/>
      <c r="DKO11" s="45"/>
      <c r="DKP11" s="46"/>
      <c r="DKS11" s="45"/>
      <c r="DKT11" s="46"/>
      <c r="DKU11" s="37"/>
      <c r="DKV11" s="37"/>
      <c r="DKW11" s="45"/>
      <c r="DKX11" s="46"/>
      <c r="DKY11" s="44"/>
      <c r="DKZ11" s="45"/>
      <c r="DLA11" s="46"/>
      <c r="DLD11" s="45"/>
      <c r="DLE11" s="46"/>
      <c r="DLF11" s="37"/>
      <c r="DLG11" s="37"/>
      <c r="DLH11" s="45"/>
      <c r="DLI11" s="46"/>
      <c r="DLJ11" s="44"/>
      <c r="DLK11" s="45"/>
      <c r="DLL11" s="46"/>
      <c r="DLO11" s="45"/>
      <c r="DLP11" s="46"/>
      <c r="DLQ11" s="37"/>
      <c r="DLR11" s="37"/>
      <c r="DLS11" s="45"/>
      <c r="DLT11" s="46"/>
      <c r="DLU11" s="44"/>
      <c r="DLV11" s="45"/>
      <c r="DLW11" s="46"/>
      <c r="DLZ11" s="45"/>
      <c r="DMA11" s="46"/>
      <c r="DMB11" s="37"/>
      <c r="DMC11" s="37"/>
      <c r="DMD11" s="45"/>
      <c r="DME11" s="46"/>
      <c r="DMF11" s="44"/>
      <c r="DMG11" s="45"/>
      <c r="DMH11" s="46"/>
      <c r="DMK11" s="45"/>
      <c r="DML11" s="46"/>
      <c r="DMM11" s="37"/>
      <c r="DMN11" s="37"/>
      <c r="DMO11" s="45"/>
      <c r="DMP11" s="46"/>
      <c r="DMQ11" s="44"/>
      <c r="DMR11" s="45"/>
      <c r="DMS11" s="46"/>
      <c r="DMV11" s="45"/>
      <c r="DMW11" s="46"/>
      <c r="DMX11" s="37"/>
      <c r="DMY11" s="37"/>
      <c r="DMZ11" s="45"/>
      <c r="DNA11" s="46"/>
      <c r="DNB11" s="44"/>
      <c r="DNC11" s="45"/>
      <c r="DND11" s="46"/>
      <c r="DNG11" s="45"/>
      <c r="DNH11" s="46"/>
      <c r="DNI11" s="37"/>
      <c r="DNJ11" s="37"/>
      <c r="DNK11" s="45"/>
      <c r="DNL11" s="46"/>
      <c r="DNM11" s="44"/>
      <c r="DNN11" s="45"/>
      <c r="DNO11" s="46"/>
      <c r="DNR11" s="45"/>
      <c r="DNS11" s="46"/>
      <c r="DNT11" s="37"/>
      <c r="DNU11" s="37"/>
      <c r="DNV11" s="45"/>
      <c r="DNW11" s="46"/>
      <c r="DNX11" s="44"/>
      <c r="DNY11" s="45"/>
      <c r="DNZ11" s="46"/>
      <c r="DOC11" s="45"/>
      <c r="DOD11" s="46"/>
      <c r="DOE11" s="37"/>
      <c r="DOF11" s="37"/>
      <c r="DOG11" s="45"/>
      <c r="DOH11" s="46"/>
      <c r="DOI11" s="44"/>
      <c r="DOJ11" s="45"/>
      <c r="DOK11" s="46"/>
      <c r="DON11" s="45"/>
      <c r="DOO11" s="46"/>
      <c r="DOP11" s="37"/>
      <c r="DOQ11" s="37"/>
      <c r="DOR11" s="45"/>
      <c r="DOS11" s="46"/>
      <c r="DOT11" s="44"/>
      <c r="DOU11" s="45"/>
      <c r="DOV11" s="46"/>
      <c r="DOY11" s="45"/>
      <c r="DOZ11" s="46"/>
      <c r="DPA11" s="37"/>
      <c r="DPB11" s="37"/>
      <c r="DPC11" s="45"/>
      <c r="DPD11" s="46"/>
      <c r="DPE11" s="44"/>
      <c r="DPF11" s="45"/>
      <c r="DPG11" s="46"/>
      <c r="DPJ11" s="45"/>
      <c r="DPK11" s="46"/>
      <c r="DPL11" s="37"/>
      <c r="DPM11" s="37"/>
      <c r="DPN11" s="45"/>
      <c r="DPO11" s="46"/>
      <c r="DPP11" s="44"/>
      <c r="DPQ11" s="45"/>
      <c r="DPR11" s="46"/>
      <c r="DPU11" s="45"/>
      <c r="DPV11" s="46"/>
      <c r="DPW11" s="37"/>
      <c r="DPX11" s="37"/>
      <c r="DPY11" s="45"/>
      <c r="DPZ11" s="46"/>
      <c r="DQA11" s="44"/>
      <c r="DQB11" s="45"/>
      <c r="DQC11" s="46"/>
      <c r="DQF11" s="45"/>
      <c r="DQG11" s="46"/>
      <c r="DQH11" s="37"/>
      <c r="DQI11" s="37"/>
      <c r="DQJ11" s="45"/>
      <c r="DQK11" s="46"/>
      <c r="DQL11" s="44"/>
      <c r="DQM11" s="45"/>
      <c r="DQN11" s="46"/>
      <c r="DQQ11" s="45"/>
      <c r="DQR11" s="46"/>
      <c r="DQS11" s="37"/>
      <c r="DQT11" s="37"/>
      <c r="DQU11" s="45"/>
      <c r="DQV11" s="46"/>
      <c r="DQW11" s="44"/>
      <c r="DQX11" s="45"/>
      <c r="DQY11" s="46"/>
      <c r="DRB11" s="45"/>
      <c r="DRC11" s="46"/>
      <c r="DRD11" s="37"/>
      <c r="DRE11" s="37"/>
      <c r="DRF11" s="45"/>
      <c r="DRG11" s="46"/>
      <c r="DRH11" s="44"/>
      <c r="DRI11" s="45"/>
      <c r="DRJ11" s="46"/>
      <c r="DRM11" s="45"/>
      <c r="DRN11" s="46"/>
      <c r="DRO11" s="37"/>
      <c r="DRP11" s="37"/>
      <c r="DRQ11" s="45"/>
      <c r="DRR11" s="46"/>
      <c r="DRS11" s="44"/>
      <c r="DRT11" s="45"/>
      <c r="DRU11" s="46"/>
      <c r="DRX11" s="45"/>
      <c r="DRY11" s="46"/>
      <c r="DRZ11" s="37"/>
      <c r="DSA11" s="37"/>
      <c r="DSB11" s="45"/>
      <c r="DSC11" s="46"/>
      <c r="DSD11" s="44"/>
      <c r="DSE11" s="45"/>
      <c r="DSF11" s="46"/>
      <c r="DSI11" s="45"/>
      <c r="DSJ11" s="46"/>
      <c r="DSK11" s="37"/>
      <c r="DSL11" s="37"/>
      <c r="DSM11" s="45"/>
      <c r="DSN11" s="46"/>
      <c r="DSO11" s="44"/>
      <c r="DSP11" s="45"/>
      <c r="DSQ11" s="46"/>
      <c r="DST11" s="45"/>
      <c r="DSU11" s="46"/>
      <c r="DSV11" s="37"/>
      <c r="DSW11" s="37"/>
      <c r="DSX11" s="45"/>
      <c r="DSY11" s="46"/>
      <c r="DSZ11" s="44"/>
      <c r="DTA11" s="45"/>
      <c r="DTB11" s="46"/>
      <c r="DTE11" s="45"/>
      <c r="DTF11" s="46"/>
      <c r="DTG11" s="37"/>
      <c r="DTH11" s="37"/>
      <c r="DTI11" s="45"/>
      <c r="DTJ11" s="46"/>
      <c r="DTK11" s="44"/>
      <c r="DTL11" s="45"/>
      <c r="DTM11" s="46"/>
      <c r="DTP11" s="45"/>
      <c r="DTQ11" s="46"/>
      <c r="DTR11" s="37"/>
      <c r="DTS11" s="37"/>
      <c r="DTT11" s="45"/>
      <c r="DTU11" s="46"/>
      <c r="DTV11" s="44"/>
      <c r="DTW11" s="45"/>
      <c r="DTX11" s="46"/>
      <c r="DUA11" s="45"/>
      <c r="DUB11" s="46"/>
      <c r="DUC11" s="37"/>
      <c r="DUD11" s="37"/>
      <c r="DUE11" s="45"/>
      <c r="DUF11" s="46"/>
      <c r="DUG11" s="44"/>
      <c r="DUH11" s="45"/>
      <c r="DUI11" s="46"/>
      <c r="DUL11" s="45"/>
      <c r="DUM11" s="46"/>
      <c r="DUN11" s="37"/>
      <c r="DUO11" s="37"/>
      <c r="DUP11" s="45"/>
      <c r="DUQ11" s="46"/>
      <c r="DUR11" s="44"/>
      <c r="DUS11" s="45"/>
      <c r="DUT11" s="46"/>
      <c r="DUW11" s="45"/>
      <c r="DUX11" s="46"/>
      <c r="DUY11" s="37"/>
      <c r="DUZ11" s="37"/>
      <c r="DVA11" s="45"/>
      <c r="DVB11" s="46"/>
      <c r="DVC11" s="44"/>
      <c r="DVD11" s="45"/>
      <c r="DVE11" s="46"/>
      <c r="DVH11" s="45"/>
      <c r="DVI11" s="46"/>
      <c r="DVJ11" s="37"/>
      <c r="DVK11" s="37"/>
      <c r="DVL11" s="45"/>
      <c r="DVM11" s="46"/>
      <c r="DVN11" s="44"/>
      <c r="DVO11" s="45"/>
      <c r="DVP11" s="46"/>
      <c r="DVS11" s="45"/>
      <c r="DVT11" s="46"/>
      <c r="DVU11" s="37"/>
      <c r="DVV11" s="37"/>
      <c r="DVW11" s="45"/>
      <c r="DVX11" s="46"/>
      <c r="DVY11" s="44"/>
      <c r="DVZ11" s="45"/>
      <c r="DWA11" s="46"/>
      <c r="DWD11" s="45"/>
      <c r="DWE11" s="46"/>
      <c r="DWF11" s="37"/>
      <c r="DWG11" s="37"/>
      <c r="DWH11" s="45"/>
      <c r="DWI11" s="46"/>
      <c r="DWJ11" s="44"/>
      <c r="DWK11" s="45"/>
      <c r="DWL11" s="46"/>
      <c r="DWO11" s="45"/>
      <c r="DWP11" s="46"/>
      <c r="DWQ11" s="37"/>
      <c r="DWR11" s="37"/>
      <c r="DWS11" s="45"/>
      <c r="DWT11" s="46"/>
      <c r="DWU11" s="44"/>
      <c r="DWV11" s="45"/>
      <c r="DWW11" s="46"/>
      <c r="DWZ11" s="45"/>
      <c r="DXA11" s="46"/>
      <c r="DXB11" s="37"/>
      <c r="DXC11" s="37"/>
      <c r="DXD11" s="45"/>
      <c r="DXE11" s="46"/>
      <c r="DXF11" s="44"/>
      <c r="DXG11" s="45"/>
      <c r="DXH11" s="46"/>
      <c r="DXK11" s="45"/>
      <c r="DXL11" s="46"/>
      <c r="DXM11" s="37"/>
      <c r="DXN11" s="37"/>
      <c r="DXO11" s="45"/>
      <c r="DXP11" s="46"/>
      <c r="DXQ11" s="44"/>
      <c r="DXR11" s="45"/>
      <c r="DXS11" s="46"/>
      <c r="DXV11" s="45"/>
      <c r="DXW11" s="46"/>
      <c r="DXX11" s="37"/>
      <c r="DXY11" s="37"/>
      <c r="DXZ11" s="45"/>
      <c r="DYA11" s="46"/>
      <c r="DYB11" s="44"/>
      <c r="DYC11" s="45"/>
      <c r="DYD11" s="46"/>
      <c r="DYG11" s="45"/>
      <c r="DYH11" s="46"/>
      <c r="DYI11" s="37"/>
      <c r="DYJ11" s="37"/>
      <c r="DYK11" s="45"/>
      <c r="DYL11" s="46"/>
      <c r="DYM11" s="44"/>
      <c r="DYN11" s="45"/>
      <c r="DYO11" s="46"/>
      <c r="DYR11" s="45"/>
      <c r="DYS11" s="46"/>
      <c r="DYT11" s="37"/>
      <c r="DYU11" s="37"/>
      <c r="DYV11" s="45"/>
      <c r="DYW11" s="46"/>
      <c r="DYX11" s="44"/>
      <c r="DYY11" s="45"/>
      <c r="DYZ11" s="46"/>
      <c r="DZC11" s="45"/>
      <c r="DZD11" s="46"/>
      <c r="DZE11" s="37"/>
      <c r="DZF11" s="37"/>
      <c r="DZG11" s="45"/>
      <c r="DZH11" s="46"/>
      <c r="DZI11" s="44"/>
      <c r="DZJ11" s="45"/>
      <c r="DZK11" s="46"/>
      <c r="DZN11" s="45"/>
      <c r="DZO11" s="46"/>
      <c r="DZP11" s="37"/>
      <c r="DZQ11" s="37"/>
      <c r="DZR11" s="45"/>
      <c r="DZS11" s="46"/>
      <c r="DZT11" s="44"/>
      <c r="DZU11" s="45"/>
      <c r="DZV11" s="46"/>
      <c r="DZY11" s="45"/>
      <c r="DZZ11" s="46"/>
      <c r="EAA11" s="37"/>
      <c r="EAB11" s="37"/>
      <c r="EAC11" s="45"/>
      <c r="EAD11" s="46"/>
      <c r="EAE11" s="44"/>
      <c r="EAF11" s="45"/>
      <c r="EAG11" s="46"/>
      <c r="EAJ11" s="45"/>
      <c r="EAK11" s="46"/>
      <c r="EAL11" s="37"/>
      <c r="EAM11" s="37"/>
      <c r="EAN11" s="45"/>
      <c r="EAO11" s="46"/>
      <c r="EAP11" s="44"/>
      <c r="EAQ11" s="45"/>
      <c r="EAR11" s="46"/>
      <c r="EAU11" s="45"/>
      <c r="EAV11" s="46"/>
      <c r="EAW11" s="37"/>
      <c r="EAX11" s="37"/>
      <c r="EAY11" s="45"/>
      <c r="EAZ11" s="46"/>
      <c r="EBA11" s="44"/>
      <c r="EBB11" s="45"/>
      <c r="EBC11" s="46"/>
      <c r="EBF11" s="45"/>
      <c r="EBG11" s="46"/>
      <c r="EBH11" s="37"/>
      <c r="EBI11" s="37"/>
      <c r="EBJ11" s="45"/>
      <c r="EBK11" s="46"/>
      <c r="EBL11" s="44"/>
      <c r="EBM11" s="45"/>
      <c r="EBN11" s="46"/>
      <c r="EBQ11" s="45"/>
      <c r="EBR11" s="46"/>
      <c r="EBS11" s="37"/>
      <c r="EBT11" s="37"/>
      <c r="EBU11" s="45"/>
      <c r="EBV11" s="46"/>
      <c r="EBW11" s="44"/>
      <c r="EBX11" s="45"/>
      <c r="EBY11" s="46"/>
      <c r="ECB11" s="45"/>
      <c r="ECC11" s="46"/>
      <c r="ECD11" s="37"/>
      <c r="ECE11" s="37"/>
      <c r="ECF11" s="45"/>
      <c r="ECG11" s="46"/>
      <c r="ECH11" s="44"/>
      <c r="ECI11" s="45"/>
      <c r="ECJ11" s="46"/>
      <c r="ECM11" s="45"/>
      <c r="ECN11" s="46"/>
      <c r="ECO11" s="37"/>
      <c r="ECP11" s="37"/>
      <c r="ECQ11" s="45"/>
      <c r="ECR11" s="46"/>
      <c r="ECS11" s="44"/>
      <c r="ECT11" s="45"/>
      <c r="ECU11" s="46"/>
      <c r="ECX11" s="45"/>
      <c r="ECY11" s="46"/>
      <c r="ECZ11" s="37"/>
      <c r="EDA11" s="37"/>
      <c r="EDB11" s="45"/>
      <c r="EDC11" s="46"/>
      <c r="EDD11" s="44"/>
      <c r="EDE11" s="45"/>
      <c r="EDF11" s="46"/>
      <c r="EDI11" s="45"/>
      <c r="EDJ11" s="46"/>
      <c r="EDK11" s="37"/>
      <c r="EDL11" s="37"/>
      <c r="EDM11" s="45"/>
      <c r="EDN11" s="46"/>
      <c r="EDO11" s="44"/>
      <c r="EDP11" s="45"/>
      <c r="EDQ11" s="46"/>
      <c r="EDT11" s="45"/>
      <c r="EDU11" s="46"/>
      <c r="EDV11" s="37"/>
      <c r="EDW11" s="37"/>
      <c r="EDX11" s="45"/>
      <c r="EDY11" s="46"/>
      <c r="EDZ11" s="44"/>
      <c r="EEA11" s="45"/>
      <c r="EEB11" s="46"/>
      <c r="EEE11" s="45"/>
      <c r="EEF11" s="46"/>
      <c r="EEG11" s="37"/>
      <c r="EEH11" s="37"/>
      <c r="EEI11" s="45"/>
      <c r="EEJ11" s="46"/>
      <c r="EEK11" s="44"/>
      <c r="EEL11" s="45"/>
      <c r="EEM11" s="46"/>
      <c r="EEP11" s="45"/>
      <c r="EEQ11" s="46"/>
      <c r="EER11" s="37"/>
      <c r="EES11" s="37"/>
      <c r="EET11" s="45"/>
      <c r="EEU11" s="46"/>
      <c r="EEV11" s="44"/>
      <c r="EEW11" s="45"/>
      <c r="EEX11" s="46"/>
      <c r="EFA11" s="45"/>
      <c r="EFB11" s="46"/>
      <c r="EFC11" s="37"/>
      <c r="EFD11" s="37"/>
      <c r="EFE11" s="45"/>
      <c r="EFF11" s="46"/>
      <c r="EFG11" s="44"/>
      <c r="EFH11" s="45"/>
      <c r="EFI11" s="46"/>
      <c r="EFL11" s="45"/>
      <c r="EFM11" s="46"/>
      <c r="EFN11" s="37"/>
      <c r="EFO11" s="37"/>
      <c r="EFP11" s="45"/>
      <c r="EFQ11" s="46"/>
      <c r="EFR11" s="44"/>
      <c r="EFS11" s="45"/>
      <c r="EFT11" s="46"/>
      <c r="EFW11" s="45"/>
      <c r="EFX11" s="46"/>
      <c r="EFY11" s="37"/>
      <c r="EFZ11" s="37"/>
      <c r="EGA11" s="45"/>
      <c r="EGB11" s="46"/>
      <c r="EGC11" s="44"/>
      <c r="EGD11" s="45"/>
      <c r="EGE11" s="46"/>
      <c r="EGH11" s="45"/>
      <c r="EGI11" s="46"/>
      <c r="EGJ11" s="37"/>
      <c r="EGK11" s="37"/>
      <c r="EGL11" s="45"/>
      <c r="EGM11" s="46"/>
      <c r="EGN11" s="44"/>
      <c r="EGO11" s="45"/>
      <c r="EGP11" s="46"/>
      <c r="EGS11" s="45"/>
      <c r="EGT11" s="46"/>
      <c r="EGU11" s="37"/>
      <c r="EGV11" s="37"/>
      <c r="EGW11" s="45"/>
      <c r="EGX11" s="46"/>
      <c r="EGY11" s="44"/>
      <c r="EGZ11" s="45"/>
      <c r="EHA11" s="46"/>
      <c r="EHD11" s="45"/>
      <c r="EHE11" s="46"/>
      <c r="EHF11" s="37"/>
      <c r="EHG11" s="37"/>
      <c r="EHH11" s="45"/>
      <c r="EHI11" s="46"/>
      <c r="EHJ11" s="44"/>
      <c r="EHK11" s="45"/>
      <c r="EHL11" s="46"/>
      <c r="EHO11" s="45"/>
      <c r="EHP11" s="46"/>
      <c r="EHQ11" s="37"/>
      <c r="EHR11" s="37"/>
      <c r="EHS11" s="45"/>
      <c r="EHT11" s="46"/>
      <c r="EHU11" s="44"/>
      <c r="EHV11" s="45"/>
      <c r="EHW11" s="46"/>
      <c r="EHZ11" s="45"/>
      <c r="EIA11" s="46"/>
      <c r="EIB11" s="37"/>
      <c r="EIC11" s="37"/>
      <c r="EID11" s="45"/>
      <c r="EIE11" s="46"/>
      <c r="EIF11" s="44"/>
      <c r="EIG11" s="45"/>
      <c r="EIH11" s="46"/>
      <c r="EIK11" s="45"/>
      <c r="EIL11" s="46"/>
      <c r="EIM11" s="37"/>
      <c r="EIN11" s="37"/>
      <c r="EIO11" s="45"/>
      <c r="EIP11" s="46"/>
      <c r="EIQ11" s="44"/>
      <c r="EIR11" s="45"/>
      <c r="EIS11" s="46"/>
      <c r="EIV11" s="45"/>
      <c r="EIW11" s="46"/>
      <c r="EIX11" s="37"/>
      <c r="EIY11" s="37"/>
      <c r="EIZ11" s="45"/>
      <c r="EJA11" s="46"/>
      <c r="EJB11" s="44"/>
      <c r="EJC11" s="45"/>
      <c r="EJD11" s="46"/>
      <c r="EJG11" s="45"/>
      <c r="EJH11" s="46"/>
      <c r="EJI11" s="37"/>
      <c r="EJJ11" s="37"/>
      <c r="EJK11" s="45"/>
      <c r="EJL11" s="46"/>
      <c r="EJM11" s="44"/>
      <c r="EJN11" s="45"/>
      <c r="EJO11" s="46"/>
      <c r="EJR11" s="45"/>
      <c r="EJS11" s="46"/>
      <c r="EJT11" s="37"/>
      <c r="EJU11" s="37"/>
      <c r="EJV11" s="45"/>
      <c r="EJW11" s="46"/>
      <c r="EJX11" s="44"/>
      <c r="EJY11" s="45"/>
      <c r="EJZ11" s="46"/>
      <c r="EKC11" s="45"/>
      <c r="EKD11" s="46"/>
      <c r="EKE11" s="37"/>
      <c r="EKF11" s="37"/>
      <c r="EKG11" s="45"/>
      <c r="EKH11" s="46"/>
      <c r="EKI11" s="44"/>
      <c r="EKJ11" s="45"/>
      <c r="EKK11" s="46"/>
      <c r="EKN11" s="45"/>
      <c r="EKO11" s="46"/>
      <c r="EKP11" s="37"/>
      <c r="EKQ11" s="37"/>
      <c r="EKR11" s="45"/>
      <c r="EKS11" s="46"/>
      <c r="EKT11" s="44"/>
      <c r="EKU11" s="45"/>
      <c r="EKV11" s="46"/>
      <c r="EKY11" s="45"/>
      <c r="EKZ11" s="46"/>
      <c r="ELA11" s="37"/>
      <c r="ELB11" s="37"/>
      <c r="ELC11" s="45"/>
      <c r="ELD11" s="46"/>
      <c r="ELE11" s="44"/>
      <c r="ELF11" s="45"/>
      <c r="ELG11" s="46"/>
      <c r="ELJ11" s="45"/>
      <c r="ELK11" s="46"/>
      <c r="ELL11" s="37"/>
      <c r="ELM11" s="37"/>
      <c r="ELN11" s="45"/>
      <c r="ELO11" s="46"/>
      <c r="ELP11" s="44"/>
      <c r="ELQ11" s="45"/>
      <c r="ELR11" s="46"/>
      <c r="ELU11" s="45"/>
      <c r="ELV11" s="46"/>
      <c r="ELW11" s="37"/>
      <c r="ELX11" s="37"/>
      <c r="ELY11" s="45"/>
      <c r="ELZ11" s="46"/>
      <c r="EMA11" s="44"/>
      <c r="EMB11" s="45"/>
      <c r="EMC11" s="46"/>
      <c r="EMF11" s="45"/>
      <c r="EMG11" s="46"/>
      <c r="EMH11" s="37"/>
      <c r="EMI11" s="37"/>
      <c r="EMJ11" s="45"/>
      <c r="EMK11" s="46"/>
      <c r="EML11" s="44"/>
      <c r="EMM11" s="45"/>
      <c r="EMN11" s="46"/>
      <c r="EMQ11" s="45"/>
      <c r="EMR11" s="46"/>
      <c r="EMS11" s="37"/>
      <c r="EMT11" s="37"/>
      <c r="EMU11" s="45"/>
      <c r="EMV11" s="46"/>
      <c r="EMW11" s="44"/>
      <c r="EMX11" s="45"/>
      <c r="EMY11" s="46"/>
      <c r="ENB11" s="45"/>
      <c r="ENC11" s="46"/>
      <c r="END11" s="37"/>
      <c r="ENE11" s="37"/>
      <c r="ENF11" s="45"/>
      <c r="ENG11" s="46"/>
      <c r="ENH11" s="44"/>
      <c r="ENI11" s="45"/>
      <c r="ENJ11" s="46"/>
      <c r="ENM11" s="45"/>
      <c r="ENN11" s="46"/>
      <c r="ENO11" s="37"/>
      <c r="ENP11" s="37"/>
      <c r="ENQ11" s="45"/>
      <c r="ENR11" s="46"/>
      <c r="ENS11" s="44"/>
      <c r="ENT11" s="45"/>
      <c r="ENU11" s="46"/>
      <c r="ENX11" s="45"/>
      <c r="ENY11" s="46"/>
      <c r="ENZ11" s="37"/>
      <c r="EOA11" s="37"/>
      <c r="EOB11" s="45"/>
      <c r="EOC11" s="46"/>
      <c r="EOD11" s="44"/>
      <c r="EOE11" s="45"/>
      <c r="EOF11" s="46"/>
      <c r="EOI11" s="45"/>
      <c r="EOJ11" s="46"/>
      <c r="EOK11" s="37"/>
      <c r="EOL11" s="37"/>
      <c r="EOM11" s="45"/>
      <c r="EON11" s="46"/>
      <c r="EOO11" s="44"/>
      <c r="EOP11" s="45"/>
      <c r="EOQ11" s="46"/>
      <c r="EOT11" s="45"/>
      <c r="EOU11" s="46"/>
      <c r="EOV11" s="37"/>
      <c r="EOW11" s="37"/>
      <c r="EOX11" s="45"/>
      <c r="EOY11" s="46"/>
      <c r="EOZ11" s="44"/>
      <c r="EPA11" s="45"/>
      <c r="EPB11" s="46"/>
      <c r="EPE11" s="45"/>
      <c r="EPF11" s="46"/>
      <c r="EPG11" s="37"/>
      <c r="EPH11" s="37"/>
      <c r="EPI11" s="45"/>
      <c r="EPJ11" s="46"/>
      <c r="EPK11" s="44"/>
      <c r="EPL11" s="45"/>
      <c r="EPM11" s="46"/>
      <c r="EPP11" s="45"/>
      <c r="EPQ11" s="46"/>
      <c r="EPR11" s="37"/>
      <c r="EPS11" s="37"/>
      <c r="EPT11" s="45"/>
      <c r="EPU11" s="46"/>
      <c r="EPV11" s="44"/>
      <c r="EPW11" s="45"/>
      <c r="EPX11" s="46"/>
      <c r="EQA11" s="45"/>
      <c r="EQB11" s="46"/>
      <c r="EQC11" s="37"/>
      <c r="EQD11" s="37"/>
      <c r="EQE11" s="45"/>
      <c r="EQF11" s="46"/>
      <c r="EQG11" s="44"/>
      <c r="EQH11" s="45"/>
      <c r="EQI11" s="46"/>
      <c r="EQL11" s="45"/>
      <c r="EQM11" s="46"/>
      <c r="EQN11" s="37"/>
      <c r="EQO11" s="37"/>
      <c r="EQP11" s="45"/>
      <c r="EQQ11" s="46"/>
      <c r="EQR11" s="44"/>
      <c r="EQS11" s="45"/>
      <c r="EQT11" s="46"/>
      <c r="EQW11" s="45"/>
      <c r="EQX11" s="46"/>
      <c r="EQY11" s="37"/>
      <c r="EQZ11" s="37"/>
      <c r="ERA11" s="45"/>
      <c r="ERB11" s="46"/>
      <c r="ERC11" s="44"/>
      <c r="ERD11" s="45"/>
      <c r="ERE11" s="46"/>
      <c r="ERH11" s="45"/>
      <c r="ERI11" s="46"/>
      <c r="ERJ11" s="37"/>
      <c r="ERK11" s="37"/>
      <c r="ERL11" s="45"/>
      <c r="ERM11" s="46"/>
      <c r="ERN11" s="44"/>
      <c r="ERO11" s="45"/>
      <c r="ERP11" s="46"/>
      <c r="ERS11" s="45"/>
      <c r="ERT11" s="46"/>
      <c r="ERU11" s="37"/>
      <c r="ERV11" s="37"/>
      <c r="ERW11" s="45"/>
      <c r="ERX11" s="46"/>
      <c r="ERY11" s="44"/>
      <c r="ERZ11" s="45"/>
      <c r="ESA11" s="46"/>
      <c r="ESD11" s="45"/>
      <c r="ESE11" s="46"/>
      <c r="ESF11" s="37"/>
      <c r="ESG11" s="37"/>
      <c r="ESH11" s="45"/>
      <c r="ESI11" s="46"/>
      <c r="ESJ11" s="44"/>
      <c r="ESK11" s="45"/>
      <c r="ESL11" s="46"/>
      <c r="ESO11" s="45"/>
      <c r="ESP11" s="46"/>
      <c r="ESQ11" s="37"/>
      <c r="ESR11" s="37"/>
      <c r="ESS11" s="45"/>
      <c r="EST11" s="46"/>
      <c r="ESU11" s="44"/>
      <c r="ESV11" s="45"/>
      <c r="ESW11" s="46"/>
      <c r="ESZ11" s="45"/>
      <c r="ETA11" s="46"/>
      <c r="ETB11" s="37"/>
      <c r="ETC11" s="37"/>
      <c r="ETD11" s="45"/>
      <c r="ETE11" s="46"/>
      <c r="ETF11" s="44"/>
      <c r="ETG11" s="45"/>
      <c r="ETH11" s="46"/>
      <c r="ETK11" s="45"/>
      <c r="ETL11" s="46"/>
      <c r="ETM11" s="37"/>
      <c r="ETN11" s="37"/>
      <c r="ETO11" s="45"/>
      <c r="ETP11" s="46"/>
      <c r="ETQ11" s="44"/>
      <c r="ETR11" s="45"/>
      <c r="ETS11" s="46"/>
      <c r="ETV11" s="45"/>
      <c r="ETW11" s="46"/>
      <c r="ETX11" s="37"/>
      <c r="ETY11" s="37"/>
      <c r="ETZ11" s="45"/>
      <c r="EUA11" s="46"/>
      <c r="EUB11" s="44"/>
      <c r="EUC11" s="45"/>
      <c r="EUD11" s="46"/>
      <c r="EUG11" s="45"/>
      <c r="EUH11" s="46"/>
      <c r="EUI11" s="37"/>
      <c r="EUJ11" s="37"/>
      <c r="EUK11" s="45"/>
      <c r="EUL11" s="46"/>
      <c r="EUM11" s="44"/>
      <c r="EUN11" s="45"/>
      <c r="EUO11" s="46"/>
      <c r="EUR11" s="45"/>
      <c r="EUS11" s="46"/>
      <c r="EUT11" s="37"/>
      <c r="EUU11" s="37"/>
      <c r="EUV11" s="45"/>
      <c r="EUW11" s="46"/>
      <c r="EUX11" s="44"/>
      <c r="EUY11" s="45"/>
      <c r="EUZ11" s="46"/>
      <c r="EVC11" s="45"/>
      <c r="EVD11" s="46"/>
      <c r="EVE11" s="37"/>
      <c r="EVF11" s="37"/>
      <c r="EVG11" s="45"/>
      <c r="EVH11" s="46"/>
      <c r="EVI11" s="44"/>
      <c r="EVJ11" s="45"/>
      <c r="EVK11" s="46"/>
      <c r="EVN11" s="45"/>
      <c r="EVO11" s="46"/>
      <c r="EVP11" s="37"/>
      <c r="EVQ11" s="37"/>
      <c r="EVR11" s="45"/>
      <c r="EVS11" s="46"/>
      <c r="EVT11" s="44"/>
      <c r="EVU11" s="45"/>
      <c r="EVV11" s="46"/>
      <c r="EVY11" s="45"/>
      <c r="EVZ11" s="46"/>
      <c r="EWA11" s="37"/>
      <c r="EWB11" s="37"/>
      <c r="EWC11" s="45"/>
      <c r="EWD11" s="46"/>
      <c r="EWE11" s="44"/>
      <c r="EWF11" s="45"/>
      <c r="EWG11" s="46"/>
      <c r="EWJ11" s="45"/>
      <c r="EWK11" s="46"/>
      <c r="EWL11" s="37"/>
      <c r="EWM11" s="37"/>
      <c r="EWN11" s="45"/>
      <c r="EWO11" s="46"/>
      <c r="EWP11" s="44"/>
      <c r="EWQ11" s="45"/>
      <c r="EWR11" s="46"/>
      <c r="EWU11" s="45"/>
      <c r="EWV11" s="46"/>
      <c r="EWW11" s="37"/>
      <c r="EWX11" s="37"/>
      <c r="EWY11" s="45"/>
      <c r="EWZ11" s="46"/>
      <c r="EXA11" s="44"/>
      <c r="EXB11" s="45"/>
      <c r="EXC11" s="46"/>
      <c r="EXF11" s="45"/>
      <c r="EXG11" s="46"/>
      <c r="EXH11" s="37"/>
      <c r="EXI11" s="37"/>
      <c r="EXJ11" s="45"/>
      <c r="EXK11" s="46"/>
      <c r="EXL11" s="44"/>
      <c r="EXM11" s="45"/>
      <c r="EXN11" s="46"/>
      <c r="EXQ11" s="45"/>
      <c r="EXR11" s="46"/>
      <c r="EXS11" s="37"/>
      <c r="EXT11" s="37"/>
      <c r="EXU11" s="45"/>
      <c r="EXV11" s="46"/>
      <c r="EXW11" s="44"/>
      <c r="EXX11" s="45"/>
      <c r="EXY11" s="46"/>
      <c r="EYB11" s="45"/>
      <c r="EYC11" s="46"/>
      <c r="EYD11" s="37"/>
      <c r="EYE11" s="37"/>
      <c r="EYF11" s="45"/>
      <c r="EYG11" s="46"/>
      <c r="EYH11" s="44"/>
      <c r="EYI11" s="45"/>
      <c r="EYJ11" s="46"/>
      <c r="EYM11" s="45"/>
      <c r="EYN11" s="46"/>
      <c r="EYO11" s="37"/>
      <c r="EYP11" s="37"/>
      <c r="EYQ11" s="45"/>
      <c r="EYR11" s="46"/>
      <c r="EYS11" s="44"/>
      <c r="EYT11" s="45"/>
      <c r="EYU11" s="46"/>
      <c r="EYX11" s="45"/>
      <c r="EYY11" s="46"/>
      <c r="EYZ11" s="37"/>
      <c r="EZA11" s="37"/>
      <c r="EZB11" s="45"/>
      <c r="EZC11" s="46"/>
      <c r="EZD11" s="44"/>
      <c r="EZE11" s="45"/>
      <c r="EZF11" s="46"/>
      <c r="EZI11" s="45"/>
      <c r="EZJ11" s="46"/>
      <c r="EZK11" s="37"/>
      <c r="EZL11" s="37"/>
      <c r="EZM11" s="45"/>
      <c r="EZN11" s="46"/>
      <c r="EZO11" s="44"/>
      <c r="EZP11" s="45"/>
      <c r="EZQ11" s="46"/>
      <c r="EZT11" s="45"/>
      <c r="EZU11" s="46"/>
      <c r="EZV11" s="37"/>
      <c r="EZW11" s="37"/>
      <c r="EZX11" s="45"/>
      <c r="EZY11" s="46"/>
      <c r="EZZ11" s="44"/>
      <c r="FAA11" s="45"/>
      <c r="FAB11" s="46"/>
      <c r="FAE11" s="45"/>
      <c r="FAF11" s="46"/>
      <c r="FAG11" s="37"/>
      <c r="FAH11" s="37"/>
      <c r="FAI11" s="45"/>
      <c r="FAJ11" s="46"/>
      <c r="FAK11" s="44"/>
      <c r="FAL11" s="45"/>
      <c r="FAM11" s="46"/>
      <c r="FAP11" s="45"/>
      <c r="FAQ11" s="46"/>
      <c r="FAR11" s="37"/>
      <c r="FAS11" s="37"/>
      <c r="FAT11" s="45"/>
      <c r="FAU11" s="46"/>
      <c r="FAV11" s="44"/>
      <c r="FAW11" s="45"/>
      <c r="FAX11" s="46"/>
      <c r="FBA11" s="45"/>
      <c r="FBB11" s="46"/>
      <c r="FBC11" s="37"/>
      <c r="FBD11" s="37"/>
      <c r="FBE11" s="45"/>
      <c r="FBF11" s="46"/>
      <c r="FBG11" s="44"/>
      <c r="FBH11" s="45"/>
      <c r="FBI11" s="46"/>
      <c r="FBL11" s="45"/>
      <c r="FBM11" s="46"/>
      <c r="FBN11" s="37"/>
      <c r="FBO11" s="37"/>
      <c r="FBP11" s="45"/>
      <c r="FBQ11" s="46"/>
      <c r="FBR11" s="44"/>
      <c r="FBS11" s="45"/>
      <c r="FBT11" s="46"/>
      <c r="FBW11" s="45"/>
      <c r="FBX11" s="46"/>
      <c r="FBY11" s="37"/>
      <c r="FBZ11" s="37"/>
      <c r="FCA11" s="45"/>
      <c r="FCB11" s="46"/>
      <c r="FCC11" s="44"/>
      <c r="FCD11" s="45"/>
      <c r="FCE11" s="46"/>
      <c r="FCH11" s="45"/>
      <c r="FCI11" s="46"/>
      <c r="FCJ11" s="37"/>
      <c r="FCK11" s="37"/>
      <c r="FCL11" s="45"/>
      <c r="FCM11" s="46"/>
      <c r="FCN11" s="44"/>
      <c r="FCO11" s="45"/>
      <c r="FCP11" s="46"/>
      <c r="FCS11" s="45"/>
      <c r="FCT11" s="46"/>
      <c r="FCU11" s="37"/>
      <c r="FCV11" s="37"/>
      <c r="FCW11" s="45"/>
      <c r="FCX11" s="46"/>
      <c r="FCY11" s="44"/>
      <c r="FCZ11" s="45"/>
      <c r="FDA11" s="46"/>
      <c r="FDD11" s="45"/>
      <c r="FDE11" s="46"/>
      <c r="FDF11" s="37"/>
      <c r="FDG11" s="37"/>
      <c r="FDH11" s="45"/>
      <c r="FDI11" s="46"/>
      <c r="FDJ11" s="44"/>
      <c r="FDK11" s="45"/>
      <c r="FDL11" s="46"/>
      <c r="FDO11" s="45"/>
      <c r="FDP11" s="46"/>
      <c r="FDQ11" s="37"/>
      <c r="FDR11" s="37"/>
      <c r="FDS11" s="45"/>
      <c r="FDT11" s="46"/>
      <c r="FDU11" s="44"/>
      <c r="FDV11" s="45"/>
      <c r="FDW11" s="46"/>
      <c r="FDZ11" s="45"/>
      <c r="FEA11" s="46"/>
      <c r="FEB11" s="37"/>
      <c r="FEC11" s="37"/>
      <c r="FED11" s="45"/>
      <c r="FEE11" s="46"/>
      <c r="FEF11" s="44"/>
      <c r="FEG11" s="45"/>
      <c r="FEH11" s="46"/>
      <c r="FEK11" s="45"/>
      <c r="FEL11" s="46"/>
      <c r="FEM11" s="37"/>
      <c r="FEN11" s="37"/>
      <c r="FEO11" s="45"/>
      <c r="FEP11" s="46"/>
      <c r="FEQ11" s="44"/>
      <c r="FER11" s="45"/>
      <c r="FES11" s="46"/>
      <c r="FEV11" s="45"/>
      <c r="FEW11" s="46"/>
      <c r="FEX11" s="37"/>
      <c r="FEY11" s="37"/>
      <c r="FEZ11" s="45"/>
      <c r="FFA11" s="46"/>
      <c r="FFB11" s="44"/>
      <c r="FFC11" s="45"/>
      <c r="FFD11" s="46"/>
      <c r="FFG11" s="45"/>
      <c r="FFH11" s="46"/>
      <c r="FFI11" s="37"/>
      <c r="FFJ11" s="37"/>
      <c r="FFK11" s="45"/>
      <c r="FFL11" s="46"/>
      <c r="FFM11" s="44"/>
      <c r="FFN11" s="45"/>
      <c r="FFO11" s="46"/>
      <c r="FFR11" s="45"/>
      <c r="FFS11" s="46"/>
      <c r="FFT11" s="37"/>
      <c r="FFU11" s="37"/>
      <c r="FFV11" s="45"/>
      <c r="FFW11" s="46"/>
      <c r="FFX11" s="44"/>
      <c r="FFY11" s="45"/>
      <c r="FFZ11" s="46"/>
      <c r="FGC11" s="45"/>
      <c r="FGD11" s="46"/>
      <c r="FGE11" s="37"/>
      <c r="FGF11" s="37"/>
      <c r="FGG11" s="45"/>
      <c r="FGH11" s="46"/>
      <c r="FGI11" s="44"/>
      <c r="FGJ11" s="45"/>
      <c r="FGK11" s="46"/>
      <c r="FGN11" s="45"/>
      <c r="FGO11" s="46"/>
      <c r="FGP11" s="37"/>
      <c r="FGQ11" s="37"/>
      <c r="FGR11" s="45"/>
      <c r="FGS11" s="46"/>
      <c r="FGT11" s="44"/>
      <c r="FGU11" s="45"/>
      <c r="FGV11" s="46"/>
      <c r="FGY11" s="45"/>
      <c r="FGZ11" s="46"/>
      <c r="FHA11" s="37"/>
      <c r="FHB11" s="37"/>
      <c r="FHC11" s="45"/>
      <c r="FHD11" s="46"/>
      <c r="FHE11" s="44"/>
      <c r="FHF11" s="45"/>
      <c r="FHG11" s="46"/>
      <c r="FHJ11" s="45"/>
      <c r="FHK11" s="46"/>
      <c r="FHL11" s="37"/>
      <c r="FHM11" s="37"/>
      <c r="FHN11" s="45"/>
      <c r="FHO11" s="46"/>
      <c r="FHP11" s="44"/>
      <c r="FHQ11" s="45"/>
      <c r="FHR11" s="46"/>
      <c r="FHU11" s="45"/>
      <c r="FHV11" s="46"/>
      <c r="FHW11" s="37"/>
      <c r="FHX11" s="37"/>
      <c r="FHY11" s="45"/>
      <c r="FHZ11" s="46"/>
      <c r="FIA11" s="44"/>
      <c r="FIB11" s="45"/>
      <c r="FIC11" s="46"/>
      <c r="FIF11" s="45"/>
      <c r="FIG11" s="46"/>
      <c r="FIH11" s="37"/>
      <c r="FII11" s="37"/>
      <c r="FIJ11" s="45"/>
      <c r="FIK11" s="46"/>
      <c r="FIL11" s="44"/>
      <c r="FIM11" s="45"/>
      <c r="FIN11" s="46"/>
      <c r="FIQ11" s="45"/>
      <c r="FIR11" s="46"/>
      <c r="FIS11" s="37"/>
      <c r="FIT11" s="37"/>
      <c r="FIU11" s="45"/>
      <c r="FIV11" s="46"/>
      <c r="FIW11" s="44"/>
      <c r="FIX11" s="45"/>
      <c r="FIY11" s="46"/>
      <c r="FJB11" s="45"/>
      <c r="FJC11" s="46"/>
      <c r="FJD11" s="37"/>
      <c r="FJE11" s="37"/>
      <c r="FJF11" s="45"/>
      <c r="FJG11" s="46"/>
      <c r="FJH11" s="44"/>
      <c r="FJI11" s="45"/>
      <c r="FJJ11" s="46"/>
      <c r="FJM11" s="45"/>
      <c r="FJN11" s="46"/>
      <c r="FJO11" s="37"/>
      <c r="FJP11" s="37"/>
      <c r="FJQ11" s="45"/>
      <c r="FJR11" s="46"/>
      <c r="FJS11" s="44"/>
      <c r="FJT11" s="45"/>
      <c r="FJU11" s="46"/>
      <c r="FJX11" s="45"/>
      <c r="FJY11" s="46"/>
      <c r="FJZ11" s="37"/>
      <c r="FKA11" s="37"/>
      <c r="FKB11" s="45"/>
      <c r="FKC11" s="46"/>
      <c r="FKD11" s="44"/>
      <c r="FKE11" s="45"/>
      <c r="FKF11" s="46"/>
      <c r="FKI11" s="45"/>
      <c r="FKJ11" s="46"/>
      <c r="FKK11" s="37"/>
      <c r="FKL11" s="37"/>
      <c r="FKM11" s="45"/>
      <c r="FKN11" s="46"/>
      <c r="FKO11" s="44"/>
      <c r="FKP11" s="45"/>
      <c r="FKQ11" s="46"/>
      <c r="FKT11" s="45"/>
      <c r="FKU11" s="46"/>
      <c r="FKV11" s="37"/>
      <c r="FKW11" s="37"/>
      <c r="FKX11" s="45"/>
      <c r="FKY11" s="46"/>
      <c r="FKZ11" s="44"/>
      <c r="FLA11" s="45"/>
      <c r="FLB11" s="46"/>
      <c r="FLE11" s="45"/>
      <c r="FLF11" s="46"/>
      <c r="FLG11" s="37"/>
      <c r="FLH11" s="37"/>
      <c r="FLI11" s="45"/>
      <c r="FLJ11" s="46"/>
      <c r="FLK11" s="44"/>
      <c r="FLL11" s="45"/>
      <c r="FLM11" s="46"/>
      <c r="FLP11" s="45"/>
      <c r="FLQ11" s="46"/>
      <c r="FLR11" s="37"/>
      <c r="FLS11" s="37"/>
      <c r="FLT11" s="45"/>
      <c r="FLU11" s="46"/>
      <c r="FLV11" s="44"/>
      <c r="FLW11" s="45"/>
      <c r="FLX11" s="46"/>
      <c r="FMA11" s="45"/>
      <c r="FMB11" s="46"/>
      <c r="FMC11" s="37"/>
      <c r="FMD11" s="37"/>
      <c r="FME11" s="45"/>
      <c r="FMF11" s="46"/>
      <c r="FMG11" s="44"/>
      <c r="FMH11" s="45"/>
      <c r="FMI11" s="46"/>
      <c r="FML11" s="45"/>
      <c r="FMM11" s="46"/>
      <c r="FMN11" s="37"/>
      <c r="FMO11" s="37"/>
      <c r="FMP11" s="45"/>
      <c r="FMQ11" s="46"/>
      <c r="FMR11" s="44"/>
      <c r="FMS11" s="45"/>
      <c r="FMT11" s="46"/>
      <c r="FMW11" s="45"/>
      <c r="FMX11" s="46"/>
      <c r="FMY11" s="37"/>
      <c r="FMZ11" s="37"/>
      <c r="FNA11" s="45"/>
      <c r="FNB11" s="46"/>
      <c r="FNC11" s="44"/>
      <c r="FND11" s="45"/>
      <c r="FNE11" s="46"/>
      <c r="FNH11" s="45"/>
      <c r="FNI11" s="46"/>
      <c r="FNJ11" s="37"/>
      <c r="FNK11" s="37"/>
      <c r="FNL11" s="45"/>
      <c r="FNM11" s="46"/>
      <c r="FNN11" s="44"/>
      <c r="FNO11" s="45"/>
      <c r="FNP11" s="46"/>
      <c r="FNS11" s="45"/>
      <c r="FNT11" s="46"/>
      <c r="FNU11" s="37"/>
      <c r="FNV11" s="37"/>
      <c r="FNW11" s="45"/>
      <c r="FNX11" s="46"/>
      <c r="FNY11" s="44"/>
      <c r="FNZ11" s="45"/>
      <c r="FOA11" s="46"/>
      <c r="FOD11" s="45"/>
      <c r="FOE11" s="46"/>
      <c r="FOF11" s="37"/>
      <c r="FOG11" s="37"/>
      <c r="FOH11" s="45"/>
      <c r="FOI11" s="46"/>
      <c r="FOJ11" s="44"/>
      <c r="FOK11" s="45"/>
      <c r="FOL11" s="46"/>
      <c r="FOO11" s="45"/>
      <c r="FOP11" s="46"/>
      <c r="FOQ11" s="37"/>
      <c r="FOR11" s="37"/>
      <c r="FOS11" s="45"/>
      <c r="FOT11" s="46"/>
      <c r="FOU11" s="44"/>
      <c r="FOV11" s="45"/>
      <c r="FOW11" s="46"/>
      <c r="FOZ11" s="45"/>
      <c r="FPA11" s="46"/>
      <c r="FPB11" s="37"/>
      <c r="FPC11" s="37"/>
      <c r="FPD11" s="45"/>
      <c r="FPE11" s="46"/>
      <c r="FPF11" s="44"/>
      <c r="FPG11" s="45"/>
      <c r="FPH11" s="46"/>
      <c r="FPK11" s="45"/>
      <c r="FPL11" s="46"/>
      <c r="FPM11" s="37"/>
      <c r="FPN11" s="37"/>
      <c r="FPO11" s="45"/>
      <c r="FPP11" s="46"/>
      <c r="FPQ11" s="44"/>
      <c r="FPR11" s="45"/>
      <c r="FPS11" s="46"/>
      <c r="FPV11" s="45"/>
      <c r="FPW11" s="46"/>
      <c r="FPX11" s="37"/>
      <c r="FPY11" s="37"/>
      <c r="FPZ11" s="45"/>
      <c r="FQA11" s="46"/>
      <c r="FQB11" s="44"/>
      <c r="FQC11" s="45"/>
      <c r="FQD11" s="46"/>
      <c r="FQG11" s="45"/>
      <c r="FQH11" s="46"/>
      <c r="FQI11" s="37"/>
      <c r="FQJ11" s="37"/>
      <c r="FQK11" s="45"/>
      <c r="FQL11" s="46"/>
      <c r="FQM11" s="44"/>
      <c r="FQN11" s="45"/>
      <c r="FQO11" s="46"/>
      <c r="FQR11" s="45"/>
      <c r="FQS11" s="46"/>
      <c r="FQT11" s="37"/>
      <c r="FQU11" s="37"/>
      <c r="FQV11" s="45"/>
      <c r="FQW11" s="46"/>
      <c r="FQX11" s="44"/>
      <c r="FQY11" s="45"/>
      <c r="FQZ11" s="46"/>
      <c r="FRC11" s="45"/>
      <c r="FRD11" s="46"/>
      <c r="FRE11" s="37"/>
      <c r="FRF11" s="37"/>
      <c r="FRG11" s="45"/>
      <c r="FRH11" s="46"/>
      <c r="FRI11" s="44"/>
      <c r="FRJ11" s="45"/>
      <c r="FRK11" s="46"/>
      <c r="FRN11" s="45"/>
      <c r="FRO11" s="46"/>
      <c r="FRP11" s="37"/>
      <c r="FRQ11" s="37"/>
      <c r="FRR11" s="45"/>
      <c r="FRS11" s="46"/>
      <c r="FRT11" s="44"/>
      <c r="FRU11" s="45"/>
      <c r="FRV11" s="46"/>
      <c r="FRY11" s="45"/>
      <c r="FRZ11" s="46"/>
      <c r="FSA11" s="37"/>
      <c r="FSB11" s="37"/>
      <c r="FSC11" s="45"/>
      <c r="FSD11" s="46"/>
      <c r="FSE11" s="44"/>
      <c r="FSF11" s="45"/>
      <c r="FSG11" s="46"/>
      <c r="FSJ11" s="45"/>
      <c r="FSK11" s="46"/>
      <c r="FSL11" s="37"/>
      <c r="FSM11" s="37"/>
      <c r="FSN11" s="45"/>
      <c r="FSO11" s="46"/>
      <c r="FSP11" s="44"/>
      <c r="FSQ11" s="45"/>
      <c r="FSR11" s="46"/>
      <c r="FSU11" s="45"/>
      <c r="FSV11" s="46"/>
      <c r="FSW11" s="37"/>
      <c r="FSX11" s="37"/>
      <c r="FSY11" s="45"/>
      <c r="FSZ11" s="46"/>
      <c r="FTA11" s="44"/>
      <c r="FTB11" s="45"/>
      <c r="FTC11" s="46"/>
      <c r="FTF11" s="45"/>
      <c r="FTG11" s="46"/>
      <c r="FTH11" s="37"/>
      <c r="FTI11" s="37"/>
      <c r="FTJ11" s="45"/>
      <c r="FTK11" s="46"/>
      <c r="FTL11" s="44"/>
      <c r="FTM11" s="45"/>
      <c r="FTN11" s="46"/>
      <c r="FTQ11" s="45"/>
      <c r="FTR11" s="46"/>
      <c r="FTS11" s="37"/>
      <c r="FTT11" s="37"/>
      <c r="FTU11" s="45"/>
      <c r="FTV11" s="46"/>
      <c r="FTW11" s="44"/>
      <c r="FTX11" s="45"/>
      <c r="FTY11" s="46"/>
      <c r="FUB11" s="45"/>
      <c r="FUC11" s="46"/>
      <c r="FUD11" s="37"/>
      <c r="FUE11" s="37"/>
      <c r="FUF11" s="45"/>
      <c r="FUG11" s="46"/>
      <c r="FUH11" s="44"/>
      <c r="FUI11" s="45"/>
      <c r="FUJ11" s="46"/>
      <c r="FUM11" s="45"/>
      <c r="FUN11" s="46"/>
      <c r="FUO11" s="37"/>
      <c r="FUP11" s="37"/>
      <c r="FUQ11" s="45"/>
      <c r="FUR11" s="46"/>
      <c r="FUS11" s="44"/>
      <c r="FUT11" s="45"/>
      <c r="FUU11" s="46"/>
      <c r="FUX11" s="45"/>
      <c r="FUY11" s="46"/>
      <c r="FUZ11" s="37"/>
      <c r="FVA11" s="37"/>
      <c r="FVB11" s="45"/>
      <c r="FVC11" s="46"/>
      <c r="FVD11" s="44"/>
      <c r="FVE11" s="45"/>
      <c r="FVF11" s="46"/>
      <c r="FVI11" s="45"/>
      <c r="FVJ11" s="46"/>
      <c r="FVK11" s="37"/>
      <c r="FVL11" s="37"/>
      <c r="FVM11" s="45"/>
      <c r="FVN11" s="46"/>
      <c r="FVO11" s="44"/>
      <c r="FVP11" s="45"/>
      <c r="FVQ11" s="46"/>
      <c r="FVT11" s="45"/>
      <c r="FVU11" s="46"/>
      <c r="FVV11" s="37"/>
      <c r="FVW11" s="37"/>
      <c r="FVX11" s="45"/>
      <c r="FVY11" s="46"/>
      <c r="FVZ11" s="44"/>
      <c r="FWA11" s="45"/>
      <c r="FWB11" s="46"/>
      <c r="FWE11" s="45"/>
      <c r="FWF11" s="46"/>
      <c r="FWG11" s="37"/>
      <c r="FWH11" s="37"/>
      <c r="FWI11" s="45"/>
      <c r="FWJ11" s="46"/>
      <c r="FWK11" s="44"/>
      <c r="FWL11" s="45"/>
      <c r="FWM11" s="46"/>
      <c r="FWP11" s="45"/>
      <c r="FWQ11" s="46"/>
      <c r="FWR11" s="37"/>
      <c r="FWS11" s="37"/>
      <c r="FWT11" s="45"/>
      <c r="FWU11" s="46"/>
      <c r="FWV11" s="44"/>
      <c r="FWW11" s="45"/>
      <c r="FWX11" s="46"/>
      <c r="FXA11" s="45"/>
      <c r="FXB11" s="46"/>
      <c r="FXC11" s="37"/>
      <c r="FXD11" s="37"/>
      <c r="FXE11" s="45"/>
      <c r="FXF11" s="46"/>
      <c r="FXG11" s="44"/>
      <c r="FXH11" s="45"/>
      <c r="FXI11" s="46"/>
      <c r="FXL11" s="45"/>
      <c r="FXM11" s="46"/>
      <c r="FXN11" s="37"/>
      <c r="FXO11" s="37"/>
      <c r="FXP11" s="45"/>
      <c r="FXQ11" s="46"/>
      <c r="FXR11" s="44"/>
      <c r="FXS11" s="45"/>
      <c r="FXT11" s="46"/>
      <c r="FXW11" s="45"/>
      <c r="FXX11" s="46"/>
      <c r="FXY11" s="37"/>
      <c r="FXZ11" s="37"/>
      <c r="FYA11" s="45"/>
      <c r="FYB11" s="46"/>
      <c r="FYC11" s="44"/>
      <c r="FYD11" s="45"/>
      <c r="FYE11" s="46"/>
      <c r="FYH11" s="45"/>
      <c r="FYI11" s="46"/>
      <c r="FYJ11" s="37"/>
      <c r="FYK11" s="37"/>
      <c r="FYL11" s="45"/>
      <c r="FYM11" s="46"/>
      <c r="FYN11" s="44"/>
      <c r="FYO11" s="45"/>
      <c r="FYP11" s="46"/>
      <c r="FYS11" s="45"/>
      <c r="FYT11" s="46"/>
      <c r="FYU11" s="37"/>
      <c r="FYV11" s="37"/>
      <c r="FYW11" s="45"/>
      <c r="FYX11" s="46"/>
      <c r="FYY11" s="44"/>
      <c r="FYZ11" s="45"/>
      <c r="FZA11" s="46"/>
      <c r="FZD11" s="45"/>
      <c r="FZE11" s="46"/>
      <c r="FZF11" s="37"/>
      <c r="FZG11" s="37"/>
      <c r="FZH11" s="45"/>
      <c r="FZI11" s="46"/>
      <c r="FZJ11" s="44"/>
      <c r="FZK11" s="45"/>
      <c r="FZL11" s="46"/>
      <c r="FZO11" s="45"/>
      <c r="FZP11" s="46"/>
      <c r="FZQ11" s="37"/>
      <c r="FZR11" s="37"/>
      <c r="FZS11" s="45"/>
      <c r="FZT11" s="46"/>
      <c r="FZU11" s="44"/>
      <c r="FZV11" s="45"/>
      <c r="FZW11" s="46"/>
      <c r="FZZ11" s="45"/>
      <c r="GAA11" s="46"/>
      <c r="GAB11" s="37"/>
      <c r="GAC11" s="37"/>
      <c r="GAD11" s="45"/>
      <c r="GAE11" s="46"/>
      <c r="GAF11" s="44"/>
      <c r="GAG11" s="45"/>
      <c r="GAH11" s="46"/>
      <c r="GAK11" s="45"/>
      <c r="GAL11" s="46"/>
      <c r="GAM11" s="37"/>
      <c r="GAN11" s="37"/>
      <c r="GAO11" s="45"/>
      <c r="GAP11" s="46"/>
      <c r="GAQ11" s="44"/>
      <c r="GAR11" s="45"/>
      <c r="GAS11" s="46"/>
      <c r="GAV11" s="45"/>
      <c r="GAW11" s="46"/>
      <c r="GAX11" s="37"/>
      <c r="GAY11" s="37"/>
      <c r="GAZ11" s="45"/>
      <c r="GBA11" s="46"/>
      <c r="GBB11" s="44"/>
      <c r="GBC11" s="45"/>
      <c r="GBD11" s="46"/>
      <c r="GBG11" s="45"/>
      <c r="GBH11" s="46"/>
      <c r="GBI11" s="37"/>
      <c r="GBJ11" s="37"/>
      <c r="GBK11" s="45"/>
      <c r="GBL11" s="46"/>
      <c r="GBM11" s="44"/>
      <c r="GBN11" s="45"/>
      <c r="GBO11" s="46"/>
      <c r="GBR11" s="45"/>
      <c r="GBS11" s="46"/>
      <c r="GBT11" s="37"/>
      <c r="GBU11" s="37"/>
      <c r="GBV11" s="45"/>
      <c r="GBW11" s="46"/>
      <c r="GBX11" s="44"/>
      <c r="GBY11" s="45"/>
      <c r="GBZ11" s="46"/>
      <c r="GCC11" s="45"/>
      <c r="GCD11" s="46"/>
      <c r="GCE11" s="37"/>
      <c r="GCF11" s="37"/>
      <c r="GCG11" s="45"/>
      <c r="GCH11" s="46"/>
      <c r="GCI11" s="44"/>
      <c r="GCJ11" s="45"/>
      <c r="GCK11" s="46"/>
      <c r="GCN11" s="45"/>
      <c r="GCO11" s="46"/>
      <c r="GCP11" s="37"/>
      <c r="GCQ11" s="37"/>
      <c r="GCR11" s="45"/>
      <c r="GCS11" s="46"/>
      <c r="GCT11" s="44"/>
      <c r="GCU11" s="45"/>
      <c r="GCV11" s="46"/>
      <c r="GCY11" s="45"/>
      <c r="GCZ11" s="46"/>
      <c r="GDA11" s="37"/>
      <c r="GDB11" s="37"/>
      <c r="GDC11" s="45"/>
      <c r="GDD11" s="46"/>
      <c r="GDE11" s="44"/>
      <c r="GDF11" s="45"/>
      <c r="GDG11" s="46"/>
      <c r="GDJ11" s="45"/>
      <c r="GDK11" s="46"/>
      <c r="GDL11" s="37"/>
      <c r="GDM11" s="37"/>
      <c r="GDN11" s="45"/>
      <c r="GDO11" s="46"/>
      <c r="GDP11" s="44"/>
      <c r="GDQ11" s="45"/>
      <c r="GDR11" s="46"/>
      <c r="GDU11" s="45"/>
      <c r="GDV11" s="46"/>
      <c r="GDW11" s="37"/>
      <c r="GDX11" s="37"/>
      <c r="GDY11" s="45"/>
      <c r="GDZ11" s="46"/>
      <c r="GEA11" s="44"/>
      <c r="GEB11" s="45"/>
      <c r="GEC11" s="46"/>
      <c r="GEF11" s="45"/>
      <c r="GEG11" s="46"/>
      <c r="GEH11" s="37"/>
      <c r="GEI11" s="37"/>
      <c r="GEJ11" s="45"/>
      <c r="GEK11" s="46"/>
      <c r="GEL11" s="44"/>
      <c r="GEM11" s="45"/>
      <c r="GEN11" s="46"/>
      <c r="GEQ11" s="45"/>
      <c r="GER11" s="46"/>
      <c r="GES11" s="37"/>
      <c r="GET11" s="37"/>
      <c r="GEU11" s="45"/>
      <c r="GEV11" s="46"/>
      <c r="GEW11" s="44"/>
      <c r="GEX11" s="45"/>
      <c r="GEY11" s="46"/>
      <c r="GFB11" s="45"/>
      <c r="GFC11" s="46"/>
      <c r="GFD11" s="37"/>
      <c r="GFE11" s="37"/>
      <c r="GFF11" s="45"/>
      <c r="GFG11" s="46"/>
      <c r="GFH11" s="44"/>
      <c r="GFI11" s="45"/>
      <c r="GFJ11" s="46"/>
      <c r="GFM11" s="45"/>
      <c r="GFN11" s="46"/>
      <c r="GFO11" s="37"/>
      <c r="GFP11" s="37"/>
      <c r="GFQ11" s="45"/>
      <c r="GFR11" s="46"/>
      <c r="GFS11" s="44"/>
      <c r="GFT11" s="45"/>
      <c r="GFU11" s="46"/>
      <c r="GFX11" s="45"/>
      <c r="GFY11" s="46"/>
      <c r="GFZ11" s="37"/>
      <c r="GGA11" s="37"/>
      <c r="GGB11" s="45"/>
      <c r="GGC11" s="46"/>
      <c r="GGD11" s="44"/>
      <c r="GGE11" s="45"/>
      <c r="GGF11" s="46"/>
      <c r="GGI11" s="45"/>
      <c r="GGJ11" s="46"/>
      <c r="GGK11" s="37"/>
      <c r="GGL11" s="37"/>
      <c r="GGM11" s="45"/>
      <c r="GGN11" s="46"/>
      <c r="GGO11" s="44"/>
      <c r="GGP11" s="45"/>
      <c r="GGQ11" s="46"/>
      <c r="GGT11" s="45"/>
      <c r="GGU11" s="46"/>
      <c r="GGV11" s="37"/>
      <c r="GGW11" s="37"/>
      <c r="GGX11" s="45"/>
      <c r="GGY11" s="46"/>
      <c r="GGZ11" s="44"/>
      <c r="GHA11" s="45"/>
      <c r="GHB11" s="46"/>
      <c r="GHE11" s="45"/>
      <c r="GHF11" s="46"/>
      <c r="GHG11" s="37"/>
      <c r="GHH11" s="37"/>
      <c r="GHI11" s="45"/>
      <c r="GHJ11" s="46"/>
      <c r="GHK11" s="44"/>
      <c r="GHL11" s="45"/>
      <c r="GHM11" s="46"/>
      <c r="GHP11" s="45"/>
      <c r="GHQ11" s="46"/>
      <c r="GHR11" s="37"/>
      <c r="GHS11" s="37"/>
      <c r="GHT11" s="45"/>
      <c r="GHU11" s="46"/>
      <c r="GHV11" s="44"/>
      <c r="GHW11" s="45"/>
      <c r="GHX11" s="46"/>
      <c r="GIA11" s="45"/>
      <c r="GIB11" s="46"/>
      <c r="GIC11" s="37"/>
      <c r="GID11" s="37"/>
      <c r="GIE11" s="45"/>
      <c r="GIF11" s="46"/>
      <c r="GIG11" s="44"/>
      <c r="GIH11" s="45"/>
      <c r="GII11" s="46"/>
      <c r="GIL11" s="45"/>
      <c r="GIM11" s="46"/>
      <c r="GIN11" s="37"/>
      <c r="GIO11" s="37"/>
      <c r="GIP11" s="45"/>
      <c r="GIQ11" s="46"/>
      <c r="GIR11" s="44"/>
      <c r="GIS11" s="45"/>
      <c r="GIT11" s="46"/>
      <c r="GIW11" s="45"/>
      <c r="GIX11" s="46"/>
      <c r="GIY11" s="37"/>
      <c r="GIZ11" s="37"/>
      <c r="GJA11" s="45"/>
      <c r="GJB11" s="46"/>
      <c r="GJC11" s="44"/>
      <c r="GJD11" s="45"/>
      <c r="GJE11" s="46"/>
      <c r="GJH11" s="45"/>
      <c r="GJI11" s="46"/>
      <c r="GJJ11" s="37"/>
      <c r="GJK11" s="37"/>
      <c r="GJL11" s="45"/>
      <c r="GJM11" s="46"/>
      <c r="GJN11" s="44"/>
      <c r="GJO11" s="45"/>
      <c r="GJP11" s="46"/>
      <c r="GJS11" s="45"/>
      <c r="GJT11" s="46"/>
      <c r="GJU11" s="37"/>
      <c r="GJV11" s="37"/>
      <c r="GJW11" s="45"/>
      <c r="GJX11" s="46"/>
      <c r="GJY11" s="44"/>
      <c r="GJZ11" s="45"/>
      <c r="GKA11" s="46"/>
      <c r="GKD11" s="45"/>
      <c r="GKE11" s="46"/>
      <c r="GKF11" s="37"/>
      <c r="GKG11" s="37"/>
      <c r="GKH11" s="45"/>
      <c r="GKI11" s="46"/>
      <c r="GKJ11" s="44"/>
      <c r="GKK11" s="45"/>
      <c r="GKL11" s="46"/>
      <c r="GKO11" s="45"/>
      <c r="GKP11" s="46"/>
      <c r="GKQ11" s="37"/>
      <c r="GKR11" s="37"/>
      <c r="GKS11" s="45"/>
      <c r="GKT11" s="46"/>
      <c r="GKU11" s="44"/>
      <c r="GKV11" s="45"/>
      <c r="GKW11" s="46"/>
      <c r="GKZ11" s="45"/>
      <c r="GLA11" s="46"/>
      <c r="GLB11" s="37"/>
      <c r="GLC11" s="37"/>
      <c r="GLD11" s="45"/>
      <c r="GLE11" s="46"/>
      <c r="GLF11" s="44"/>
      <c r="GLG11" s="45"/>
      <c r="GLH11" s="46"/>
      <c r="GLK11" s="45"/>
      <c r="GLL11" s="46"/>
      <c r="GLM11" s="37"/>
      <c r="GLN11" s="37"/>
      <c r="GLO11" s="45"/>
      <c r="GLP11" s="46"/>
      <c r="GLQ11" s="44"/>
      <c r="GLR11" s="45"/>
      <c r="GLS11" s="46"/>
      <c r="GLV11" s="45"/>
      <c r="GLW11" s="46"/>
      <c r="GLX11" s="37"/>
      <c r="GLY11" s="37"/>
      <c r="GLZ11" s="45"/>
      <c r="GMA11" s="46"/>
      <c r="GMB11" s="44"/>
      <c r="GMC11" s="45"/>
      <c r="GMD11" s="46"/>
      <c r="GMG11" s="45"/>
      <c r="GMH11" s="46"/>
      <c r="GMI11" s="37"/>
      <c r="GMJ11" s="37"/>
      <c r="GMK11" s="45"/>
      <c r="GML11" s="46"/>
      <c r="GMM11" s="44"/>
      <c r="GMN11" s="45"/>
      <c r="GMO11" s="46"/>
      <c r="GMR11" s="45"/>
      <c r="GMS11" s="46"/>
      <c r="GMT11" s="37"/>
      <c r="GMU11" s="37"/>
      <c r="GMV11" s="45"/>
      <c r="GMW11" s="46"/>
      <c r="GMX11" s="44"/>
      <c r="GMY11" s="45"/>
      <c r="GMZ11" s="46"/>
      <c r="GNC11" s="45"/>
      <c r="GND11" s="46"/>
      <c r="GNE11" s="37"/>
      <c r="GNF11" s="37"/>
      <c r="GNG11" s="45"/>
      <c r="GNH11" s="46"/>
      <c r="GNI11" s="44"/>
      <c r="GNJ11" s="45"/>
      <c r="GNK11" s="46"/>
      <c r="GNN11" s="45"/>
      <c r="GNO11" s="46"/>
      <c r="GNP11" s="37"/>
      <c r="GNQ11" s="37"/>
      <c r="GNR11" s="45"/>
      <c r="GNS11" s="46"/>
      <c r="GNT11" s="44"/>
      <c r="GNU11" s="45"/>
      <c r="GNV11" s="46"/>
      <c r="GNY11" s="45"/>
      <c r="GNZ11" s="46"/>
      <c r="GOA11" s="37"/>
      <c r="GOB11" s="37"/>
      <c r="GOC11" s="45"/>
      <c r="GOD11" s="46"/>
      <c r="GOE11" s="44"/>
      <c r="GOF11" s="45"/>
      <c r="GOG11" s="46"/>
      <c r="GOJ11" s="45"/>
      <c r="GOK11" s="46"/>
      <c r="GOL11" s="37"/>
      <c r="GOM11" s="37"/>
      <c r="GON11" s="45"/>
      <c r="GOO11" s="46"/>
      <c r="GOP11" s="44"/>
      <c r="GOQ11" s="45"/>
      <c r="GOR11" s="46"/>
      <c r="GOU11" s="45"/>
      <c r="GOV11" s="46"/>
      <c r="GOW11" s="37"/>
      <c r="GOX11" s="37"/>
      <c r="GOY11" s="45"/>
      <c r="GOZ11" s="46"/>
      <c r="GPA11" s="44"/>
      <c r="GPB11" s="45"/>
      <c r="GPC11" s="46"/>
      <c r="GPF11" s="45"/>
      <c r="GPG11" s="46"/>
      <c r="GPH11" s="37"/>
      <c r="GPI11" s="37"/>
      <c r="GPJ11" s="45"/>
      <c r="GPK11" s="46"/>
      <c r="GPL11" s="44"/>
      <c r="GPM11" s="45"/>
      <c r="GPN11" s="46"/>
      <c r="GPQ11" s="45"/>
      <c r="GPR11" s="46"/>
      <c r="GPS11" s="37"/>
      <c r="GPT11" s="37"/>
      <c r="GPU11" s="45"/>
      <c r="GPV11" s="46"/>
      <c r="GPW11" s="44"/>
      <c r="GPX11" s="45"/>
      <c r="GPY11" s="46"/>
      <c r="GQB11" s="45"/>
      <c r="GQC11" s="46"/>
      <c r="GQD11" s="37"/>
      <c r="GQE11" s="37"/>
      <c r="GQF11" s="45"/>
      <c r="GQG11" s="46"/>
      <c r="GQH11" s="44"/>
      <c r="GQI11" s="45"/>
      <c r="GQJ11" s="46"/>
      <c r="GQM11" s="45"/>
      <c r="GQN11" s="46"/>
      <c r="GQO11" s="37"/>
      <c r="GQP11" s="37"/>
      <c r="GQQ11" s="45"/>
      <c r="GQR11" s="46"/>
      <c r="GQS11" s="44"/>
      <c r="GQT11" s="45"/>
      <c r="GQU11" s="46"/>
      <c r="GQX11" s="45"/>
      <c r="GQY11" s="46"/>
      <c r="GQZ11" s="37"/>
      <c r="GRA11" s="37"/>
      <c r="GRB11" s="45"/>
      <c r="GRC11" s="46"/>
      <c r="GRD11" s="44"/>
      <c r="GRE11" s="45"/>
      <c r="GRF11" s="46"/>
      <c r="GRI11" s="45"/>
      <c r="GRJ11" s="46"/>
      <c r="GRK11" s="37"/>
      <c r="GRL11" s="37"/>
      <c r="GRM11" s="45"/>
      <c r="GRN11" s="46"/>
      <c r="GRO11" s="44"/>
      <c r="GRP11" s="45"/>
      <c r="GRQ11" s="46"/>
      <c r="GRT11" s="45"/>
      <c r="GRU11" s="46"/>
      <c r="GRV11" s="37"/>
      <c r="GRW11" s="37"/>
      <c r="GRX11" s="45"/>
      <c r="GRY11" s="46"/>
      <c r="GRZ11" s="44"/>
      <c r="GSA11" s="45"/>
      <c r="GSB11" s="46"/>
      <c r="GSE11" s="45"/>
      <c r="GSF11" s="46"/>
      <c r="GSG11" s="37"/>
      <c r="GSH11" s="37"/>
      <c r="GSI11" s="45"/>
      <c r="GSJ11" s="46"/>
      <c r="GSK11" s="44"/>
      <c r="GSL11" s="45"/>
      <c r="GSM11" s="46"/>
      <c r="GSP11" s="45"/>
      <c r="GSQ11" s="46"/>
      <c r="GSR11" s="37"/>
      <c r="GSS11" s="37"/>
      <c r="GST11" s="45"/>
      <c r="GSU11" s="46"/>
      <c r="GSV11" s="44"/>
      <c r="GSW11" s="45"/>
      <c r="GSX11" s="46"/>
      <c r="GTA11" s="45"/>
      <c r="GTB11" s="46"/>
      <c r="GTC11" s="37"/>
      <c r="GTD11" s="37"/>
      <c r="GTE11" s="45"/>
      <c r="GTF11" s="46"/>
      <c r="GTG11" s="44"/>
      <c r="GTH11" s="45"/>
      <c r="GTI11" s="46"/>
      <c r="GTL11" s="45"/>
      <c r="GTM11" s="46"/>
      <c r="GTN11" s="37"/>
      <c r="GTO11" s="37"/>
      <c r="GTP11" s="45"/>
      <c r="GTQ11" s="46"/>
      <c r="GTR11" s="44"/>
      <c r="GTS11" s="45"/>
      <c r="GTT11" s="46"/>
      <c r="GTW11" s="45"/>
      <c r="GTX11" s="46"/>
      <c r="GTY11" s="37"/>
      <c r="GTZ11" s="37"/>
      <c r="GUA11" s="45"/>
      <c r="GUB11" s="46"/>
      <c r="GUC11" s="44"/>
      <c r="GUD11" s="45"/>
      <c r="GUE11" s="46"/>
      <c r="GUH11" s="45"/>
      <c r="GUI11" s="46"/>
      <c r="GUJ11" s="37"/>
      <c r="GUK11" s="37"/>
      <c r="GUL11" s="45"/>
      <c r="GUM11" s="46"/>
      <c r="GUN11" s="44"/>
      <c r="GUO11" s="45"/>
      <c r="GUP11" s="46"/>
      <c r="GUS11" s="45"/>
      <c r="GUT11" s="46"/>
      <c r="GUU11" s="37"/>
      <c r="GUV11" s="37"/>
      <c r="GUW11" s="45"/>
      <c r="GUX11" s="46"/>
      <c r="GUY11" s="44"/>
      <c r="GUZ11" s="45"/>
      <c r="GVA11" s="46"/>
      <c r="GVD11" s="45"/>
      <c r="GVE11" s="46"/>
      <c r="GVF11" s="37"/>
      <c r="GVG11" s="37"/>
      <c r="GVH11" s="45"/>
      <c r="GVI11" s="46"/>
      <c r="GVJ11" s="44"/>
      <c r="GVK11" s="45"/>
      <c r="GVL11" s="46"/>
      <c r="GVO11" s="45"/>
      <c r="GVP11" s="46"/>
      <c r="GVQ11" s="37"/>
      <c r="GVR11" s="37"/>
      <c r="GVS11" s="45"/>
      <c r="GVT11" s="46"/>
      <c r="GVU11" s="44"/>
      <c r="GVV11" s="45"/>
      <c r="GVW11" s="46"/>
      <c r="GVZ11" s="45"/>
      <c r="GWA11" s="46"/>
      <c r="GWB11" s="37"/>
      <c r="GWC11" s="37"/>
      <c r="GWD11" s="45"/>
      <c r="GWE11" s="46"/>
      <c r="GWF11" s="44"/>
      <c r="GWG11" s="45"/>
      <c r="GWH11" s="46"/>
      <c r="GWK11" s="45"/>
      <c r="GWL11" s="46"/>
      <c r="GWM11" s="37"/>
      <c r="GWN11" s="37"/>
      <c r="GWO11" s="45"/>
      <c r="GWP11" s="46"/>
      <c r="GWQ11" s="44"/>
      <c r="GWR11" s="45"/>
      <c r="GWS11" s="46"/>
      <c r="GWV11" s="45"/>
      <c r="GWW11" s="46"/>
      <c r="GWX11" s="37"/>
      <c r="GWY11" s="37"/>
      <c r="GWZ11" s="45"/>
      <c r="GXA11" s="46"/>
      <c r="GXB11" s="44"/>
      <c r="GXC11" s="45"/>
      <c r="GXD11" s="46"/>
      <c r="GXG11" s="45"/>
      <c r="GXH11" s="46"/>
      <c r="GXI11" s="37"/>
      <c r="GXJ11" s="37"/>
      <c r="GXK11" s="45"/>
      <c r="GXL11" s="46"/>
      <c r="GXM11" s="44"/>
      <c r="GXN11" s="45"/>
      <c r="GXO11" s="46"/>
      <c r="GXR11" s="45"/>
      <c r="GXS11" s="46"/>
      <c r="GXT11" s="37"/>
      <c r="GXU11" s="37"/>
      <c r="GXV11" s="45"/>
      <c r="GXW11" s="46"/>
      <c r="GXX11" s="44"/>
      <c r="GXY11" s="45"/>
      <c r="GXZ11" s="46"/>
      <c r="GYC11" s="45"/>
      <c r="GYD11" s="46"/>
      <c r="GYE11" s="37"/>
      <c r="GYF11" s="37"/>
      <c r="GYG11" s="45"/>
      <c r="GYH11" s="46"/>
      <c r="GYI11" s="44"/>
      <c r="GYJ11" s="45"/>
      <c r="GYK11" s="46"/>
      <c r="GYN11" s="45"/>
      <c r="GYO11" s="46"/>
      <c r="GYP11" s="37"/>
      <c r="GYQ11" s="37"/>
      <c r="GYR11" s="45"/>
      <c r="GYS11" s="46"/>
      <c r="GYT11" s="44"/>
      <c r="GYU11" s="45"/>
      <c r="GYV11" s="46"/>
      <c r="GYY11" s="45"/>
      <c r="GYZ11" s="46"/>
      <c r="GZA11" s="37"/>
      <c r="GZB11" s="37"/>
      <c r="GZC11" s="45"/>
      <c r="GZD11" s="46"/>
      <c r="GZE11" s="44"/>
      <c r="GZF11" s="45"/>
      <c r="GZG11" s="46"/>
      <c r="GZJ11" s="45"/>
      <c r="GZK11" s="46"/>
      <c r="GZL11" s="37"/>
      <c r="GZM11" s="37"/>
      <c r="GZN11" s="45"/>
      <c r="GZO11" s="46"/>
      <c r="GZP11" s="44"/>
      <c r="GZQ11" s="45"/>
      <c r="GZR11" s="46"/>
      <c r="GZU11" s="45"/>
      <c r="GZV11" s="46"/>
      <c r="GZW11" s="37"/>
      <c r="GZX11" s="37"/>
      <c r="GZY11" s="45"/>
      <c r="GZZ11" s="46"/>
      <c r="HAA11" s="44"/>
      <c r="HAB11" s="45"/>
      <c r="HAC11" s="46"/>
      <c r="HAF11" s="45"/>
      <c r="HAG11" s="46"/>
      <c r="HAH11" s="37"/>
      <c r="HAI11" s="37"/>
      <c r="HAJ11" s="45"/>
      <c r="HAK11" s="46"/>
      <c r="HAL11" s="44"/>
      <c r="HAM11" s="45"/>
      <c r="HAN11" s="46"/>
      <c r="HAQ11" s="45"/>
      <c r="HAR11" s="46"/>
      <c r="HAS11" s="37"/>
      <c r="HAT11" s="37"/>
      <c r="HAU11" s="45"/>
      <c r="HAV11" s="46"/>
      <c r="HAW11" s="44"/>
      <c r="HAX11" s="45"/>
      <c r="HAY11" s="46"/>
      <c r="HBB11" s="45"/>
      <c r="HBC11" s="46"/>
      <c r="HBD11" s="37"/>
      <c r="HBE11" s="37"/>
      <c r="HBF11" s="45"/>
      <c r="HBG11" s="46"/>
      <c r="HBH11" s="44"/>
      <c r="HBI11" s="45"/>
      <c r="HBJ11" s="46"/>
      <c r="HBM11" s="45"/>
      <c r="HBN11" s="46"/>
      <c r="HBO11" s="37"/>
      <c r="HBP11" s="37"/>
      <c r="HBQ11" s="45"/>
      <c r="HBR11" s="46"/>
      <c r="HBS11" s="44"/>
      <c r="HBT11" s="45"/>
      <c r="HBU11" s="46"/>
      <c r="HBX11" s="45"/>
      <c r="HBY11" s="46"/>
      <c r="HBZ11" s="37"/>
      <c r="HCA11" s="37"/>
      <c r="HCB11" s="45"/>
      <c r="HCC11" s="46"/>
      <c r="HCD11" s="44"/>
      <c r="HCE11" s="45"/>
      <c r="HCF11" s="46"/>
      <c r="HCI11" s="45"/>
      <c r="HCJ11" s="46"/>
      <c r="HCK11" s="37"/>
      <c r="HCL11" s="37"/>
      <c r="HCM11" s="45"/>
      <c r="HCN11" s="46"/>
      <c r="HCO11" s="44"/>
      <c r="HCP11" s="45"/>
      <c r="HCQ11" s="46"/>
      <c r="HCT11" s="45"/>
      <c r="HCU11" s="46"/>
      <c r="HCV11" s="37"/>
      <c r="HCW11" s="37"/>
      <c r="HCX11" s="45"/>
      <c r="HCY11" s="46"/>
      <c r="HCZ11" s="44"/>
      <c r="HDA11" s="45"/>
      <c r="HDB11" s="46"/>
      <c r="HDE11" s="45"/>
      <c r="HDF11" s="46"/>
      <c r="HDG11" s="37"/>
      <c r="HDH11" s="37"/>
      <c r="HDI11" s="45"/>
      <c r="HDJ11" s="46"/>
      <c r="HDK11" s="44"/>
      <c r="HDL11" s="45"/>
      <c r="HDM11" s="46"/>
      <c r="HDP11" s="45"/>
      <c r="HDQ11" s="46"/>
      <c r="HDR11" s="37"/>
      <c r="HDS11" s="37"/>
      <c r="HDT11" s="45"/>
      <c r="HDU11" s="46"/>
      <c r="HDV11" s="44"/>
      <c r="HDW11" s="45"/>
      <c r="HDX11" s="46"/>
      <c r="HEA11" s="45"/>
      <c r="HEB11" s="46"/>
      <c r="HEC11" s="37"/>
      <c r="HED11" s="37"/>
      <c r="HEE11" s="45"/>
      <c r="HEF11" s="46"/>
      <c r="HEG11" s="44"/>
      <c r="HEH11" s="45"/>
      <c r="HEI11" s="46"/>
      <c r="HEL11" s="45"/>
      <c r="HEM11" s="46"/>
      <c r="HEN11" s="37"/>
      <c r="HEO11" s="37"/>
      <c r="HEP11" s="45"/>
      <c r="HEQ11" s="46"/>
      <c r="HER11" s="44"/>
      <c r="HES11" s="45"/>
      <c r="HET11" s="46"/>
      <c r="HEW11" s="45"/>
      <c r="HEX11" s="46"/>
      <c r="HEY11" s="37"/>
      <c r="HEZ11" s="37"/>
      <c r="HFA11" s="45"/>
      <c r="HFB11" s="46"/>
      <c r="HFC11" s="44"/>
      <c r="HFD11" s="45"/>
      <c r="HFE11" s="46"/>
      <c r="HFH11" s="45"/>
      <c r="HFI11" s="46"/>
      <c r="HFJ11" s="37"/>
      <c r="HFK11" s="37"/>
      <c r="HFL11" s="45"/>
      <c r="HFM11" s="46"/>
      <c r="HFN11" s="44"/>
      <c r="HFO11" s="45"/>
      <c r="HFP11" s="46"/>
      <c r="HFS11" s="45"/>
      <c r="HFT11" s="46"/>
      <c r="HFU11" s="37"/>
      <c r="HFV11" s="37"/>
      <c r="HFW11" s="45"/>
      <c r="HFX11" s="46"/>
      <c r="HFY11" s="44"/>
      <c r="HFZ11" s="45"/>
      <c r="HGA11" s="46"/>
      <c r="HGD11" s="45"/>
      <c r="HGE11" s="46"/>
      <c r="HGF11" s="37"/>
      <c r="HGG11" s="37"/>
      <c r="HGH11" s="45"/>
      <c r="HGI11" s="46"/>
      <c r="HGJ11" s="44"/>
      <c r="HGK11" s="45"/>
      <c r="HGL11" s="46"/>
      <c r="HGO11" s="45"/>
      <c r="HGP11" s="46"/>
      <c r="HGQ11" s="37"/>
      <c r="HGR11" s="37"/>
      <c r="HGS11" s="45"/>
      <c r="HGT11" s="46"/>
      <c r="HGU11" s="44"/>
      <c r="HGV11" s="45"/>
      <c r="HGW11" s="46"/>
      <c r="HGZ11" s="45"/>
      <c r="HHA11" s="46"/>
      <c r="HHB11" s="37"/>
      <c r="HHC11" s="37"/>
      <c r="HHD11" s="45"/>
      <c r="HHE11" s="46"/>
      <c r="HHF11" s="44"/>
      <c r="HHG11" s="45"/>
      <c r="HHH11" s="46"/>
      <c r="HHK11" s="45"/>
      <c r="HHL11" s="46"/>
      <c r="HHM11" s="37"/>
      <c r="HHN11" s="37"/>
      <c r="HHO11" s="45"/>
      <c r="HHP11" s="46"/>
      <c r="HHQ11" s="44"/>
      <c r="HHR11" s="45"/>
      <c r="HHS11" s="46"/>
      <c r="HHV11" s="45"/>
      <c r="HHW11" s="46"/>
      <c r="HHX11" s="37"/>
      <c r="HHY11" s="37"/>
      <c r="HHZ11" s="45"/>
      <c r="HIA11" s="46"/>
      <c r="HIB11" s="44"/>
      <c r="HIC11" s="45"/>
      <c r="HID11" s="46"/>
      <c r="HIG11" s="45"/>
      <c r="HIH11" s="46"/>
      <c r="HII11" s="37"/>
      <c r="HIJ11" s="37"/>
      <c r="HIK11" s="45"/>
      <c r="HIL11" s="46"/>
      <c r="HIM11" s="44"/>
      <c r="HIN11" s="45"/>
      <c r="HIO11" s="46"/>
      <c r="HIR11" s="45"/>
      <c r="HIS11" s="46"/>
      <c r="HIT11" s="37"/>
      <c r="HIU11" s="37"/>
      <c r="HIV11" s="45"/>
      <c r="HIW11" s="46"/>
      <c r="HIX11" s="44"/>
      <c r="HIY11" s="45"/>
      <c r="HIZ11" s="46"/>
      <c r="HJC11" s="45"/>
      <c r="HJD11" s="46"/>
      <c r="HJE11" s="37"/>
      <c r="HJF11" s="37"/>
      <c r="HJG11" s="45"/>
      <c r="HJH11" s="46"/>
      <c r="HJI11" s="44"/>
      <c r="HJJ11" s="45"/>
      <c r="HJK11" s="46"/>
      <c r="HJN11" s="45"/>
      <c r="HJO11" s="46"/>
      <c r="HJP11" s="37"/>
      <c r="HJQ11" s="37"/>
      <c r="HJR11" s="45"/>
      <c r="HJS11" s="46"/>
      <c r="HJT11" s="44"/>
      <c r="HJU11" s="45"/>
      <c r="HJV11" s="46"/>
      <c r="HJY11" s="45"/>
      <c r="HJZ11" s="46"/>
      <c r="HKA11" s="37"/>
      <c r="HKB11" s="37"/>
      <c r="HKC11" s="45"/>
      <c r="HKD11" s="46"/>
      <c r="HKE11" s="44"/>
      <c r="HKF11" s="45"/>
      <c r="HKG11" s="46"/>
      <c r="HKJ11" s="45"/>
      <c r="HKK11" s="46"/>
      <c r="HKL11" s="37"/>
      <c r="HKM11" s="37"/>
      <c r="HKN11" s="45"/>
      <c r="HKO11" s="46"/>
      <c r="HKP11" s="44"/>
      <c r="HKQ11" s="45"/>
      <c r="HKR11" s="46"/>
      <c r="HKU11" s="45"/>
      <c r="HKV11" s="46"/>
      <c r="HKW11" s="37"/>
      <c r="HKX11" s="37"/>
      <c r="HKY11" s="45"/>
      <c r="HKZ11" s="46"/>
      <c r="HLA11" s="44"/>
      <c r="HLB11" s="45"/>
      <c r="HLC11" s="46"/>
      <c r="HLF11" s="45"/>
      <c r="HLG11" s="46"/>
      <c r="HLH11" s="37"/>
      <c r="HLI11" s="37"/>
      <c r="HLJ11" s="45"/>
      <c r="HLK11" s="46"/>
      <c r="HLL11" s="44"/>
      <c r="HLM11" s="45"/>
      <c r="HLN11" s="46"/>
      <c r="HLQ11" s="45"/>
      <c r="HLR11" s="46"/>
      <c r="HLS11" s="37"/>
      <c r="HLT11" s="37"/>
      <c r="HLU11" s="45"/>
      <c r="HLV11" s="46"/>
      <c r="HLW11" s="44"/>
      <c r="HLX11" s="45"/>
      <c r="HLY11" s="46"/>
      <c r="HMB11" s="45"/>
      <c r="HMC11" s="46"/>
      <c r="HMD11" s="37"/>
      <c r="HME11" s="37"/>
      <c r="HMF11" s="45"/>
      <c r="HMG11" s="46"/>
      <c r="HMH11" s="44"/>
      <c r="HMI11" s="45"/>
      <c r="HMJ11" s="46"/>
      <c r="HMM11" s="45"/>
      <c r="HMN11" s="46"/>
      <c r="HMO11" s="37"/>
      <c r="HMP11" s="37"/>
      <c r="HMQ11" s="45"/>
      <c r="HMR11" s="46"/>
      <c r="HMS11" s="44"/>
      <c r="HMT11" s="45"/>
      <c r="HMU11" s="46"/>
      <c r="HMX11" s="45"/>
      <c r="HMY11" s="46"/>
      <c r="HMZ11" s="37"/>
      <c r="HNA11" s="37"/>
      <c r="HNB11" s="45"/>
      <c r="HNC11" s="46"/>
      <c r="HND11" s="44"/>
      <c r="HNE11" s="45"/>
      <c r="HNF11" s="46"/>
      <c r="HNI11" s="45"/>
      <c r="HNJ11" s="46"/>
      <c r="HNK11" s="37"/>
      <c r="HNL11" s="37"/>
      <c r="HNM11" s="45"/>
      <c r="HNN11" s="46"/>
      <c r="HNO11" s="44"/>
      <c r="HNP11" s="45"/>
      <c r="HNQ11" s="46"/>
      <c r="HNT11" s="45"/>
      <c r="HNU11" s="46"/>
      <c r="HNV11" s="37"/>
      <c r="HNW11" s="37"/>
      <c r="HNX11" s="45"/>
      <c r="HNY11" s="46"/>
      <c r="HNZ11" s="44"/>
      <c r="HOA11" s="45"/>
      <c r="HOB11" s="46"/>
      <c r="HOE11" s="45"/>
      <c r="HOF11" s="46"/>
      <c r="HOG11" s="37"/>
      <c r="HOH11" s="37"/>
      <c r="HOI11" s="45"/>
      <c r="HOJ11" s="46"/>
      <c r="HOK11" s="44"/>
      <c r="HOL11" s="45"/>
      <c r="HOM11" s="46"/>
      <c r="HOP11" s="45"/>
      <c r="HOQ11" s="46"/>
      <c r="HOR11" s="37"/>
      <c r="HOS11" s="37"/>
      <c r="HOT11" s="45"/>
      <c r="HOU11" s="46"/>
      <c r="HOV11" s="44"/>
      <c r="HOW11" s="45"/>
      <c r="HOX11" s="46"/>
      <c r="HPA11" s="45"/>
      <c r="HPB11" s="46"/>
      <c r="HPC11" s="37"/>
      <c r="HPD11" s="37"/>
      <c r="HPE11" s="45"/>
      <c r="HPF11" s="46"/>
      <c r="HPG11" s="44"/>
      <c r="HPH11" s="45"/>
      <c r="HPI11" s="46"/>
      <c r="HPL11" s="45"/>
      <c r="HPM11" s="46"/>
      <c r="HPN11" s="37"/>
      <c r="HPO11" s="37"/>
      <c r="HPP11" s="45"/>
      <c r="HPQ11" s="46"/>
      <c r="HPR11" s="44"/>
      <c r="HPS11" s="45"/>
      <c r="HPT11" s="46"/>
      <c r="HPW11" s="45"/>
      <c r="HPX11" s="46"/>
      <c r="HPY11" s="37"/>
      <c r="HPZ11" s="37"/>
      <c r="HQA11" s="45"/>
      <c r="HQB11" s="46"/>
      <c r="HQC11" s="44"/>
      <c r="HQD11" s="45"/>
      <c r="HQE11" s="46"/>
      <c r="HQH11" s="45"/>
      <c r="HQI11" s="46"/>
      <c r="HQJ11" s="37"/>
      <c r="HQK11" s="37"/>
      <c r="HQL11" s="45"/>
      <c r="HQM11" s="46"/>
      <c r="HQN11" s="44"/>
      <c r="HQO11" s="45"/>
      <c r="HQP11" s="46"/>
      <c r="HQS11" s="45"/>
      <c r="HQT11" s="46"/>
      <c r="HQU11" s="37"/>
      <c r="HQV11" s="37"/>
      <c r="HQW11" s="45"/>
      <c r="HQX11" s="46"/>
      <c r="HQY11" s="44"/>
      <c r="HQZ11" s="45"/>
      <c r="HRA11" s="46"/>
      <c r="HRD11" s="45"/>
      <c r="HRE11" s="46"/>
      <c r="HRF11" s="37"/>
      <c r="HRG11" s="37"/>
      <c r="HRH11" s="45"/>
      <c r="HRI11" s="46"/>
      <c r="HRJ11" s="44"/>
      <c r="HRK11" s="45"/>
      <c r="HRL11" s="46"/>
      <c r="HRO11" s="45"/>
      <c r="HRP11" s="46"/>
      <c r="HRQ11" s="37"/>
      <c r="HRR11" s="37"/>
      <c r="HRS11" s="45"/>
      <c r="HRT11" s="46"/>
      <c r="HRU11" s="44"/>
      <c r="HRV11" s="45"/>
      <c r="HRW11" s="46"/>
      <c r="HRZ11" s="45"/>
      <c r="HSA11" s="46"/>
      <c r="HSB11" s="37"/>
      <c r="HSC11" s="37"/>
      <c r="HSD11" s="45"/>
      <c r="HSE11" s="46"/>
      <c r="HSF11" s="44"/>
      <c r="HSG11" s="45"/>
      <c r="HSH11" s="46"/>
      <c r="HSK11" s="45"/>
      <c r="HSL11" s="46"/>
      <c r="HSM11" s="37"/>
      <c r="HSN11" s="37"/>
      <c r="HSO11" s="45"/>
      <c r="HSP11" s="46"/>
      <c r="HSQ11" s="44"/>
      <c r="HSR11" s="45"/>
      <c r="HSS11" s="46"/>
      <c r="HSV11" s="45"/>
      <c r="HSW11" s="46"/>
      <c r="HSX11" s="37"/>
      <c r="HSY11" s="37"/>
      <c r="HSZ11" s="45"/>
      <c r="HTA11" s="46"/>
      <c r="HTB11" s="44"/>
      <c r="HTC11" s="45"/>
      <c r="HTD11" s="46"/>
      <c r="HTG11" s="45"/>
      <c r="HTH11" s="46"/>
      <c r="HTI11" s="37"/>
      <c r="HTJ11" s="37"/>
      <c r="HTK11" s="45"/>
      <c r="HTL11" s="46"/>
      <c r="HTM11" s="44"/>
      <c r="HTN11" s="45"/>
      <c r="HTO11" s="46"/>
      <c r="HTR11" s="45"/>
      <c r="HTS11" s="46"/>
      <c r="HTT11" s="37"/>
      <c r="HTU11" s="37"/>
      <c r="HTV11" s="45"/>
      <c r="HTW11" s="46"/>
      <c r="HTX11" s="44"/>
      <c r="HTY11" s="45"/>
      <c r="HTZ11" s="46"/>
      <c r="HUC11" s="45"/>
      <c r="HUD11" s="46"/>
      <c r="HUE11" s="37"/>
      <c r="HUF11" s="37"/>
      <c r="HUG11" s="45"/>
      <c r="HUH11" s="46"/>
      <c r="HUI11" s="44"/>
      <c r="HUJ11" s="45"/>
      <c r="HUK11" s="46"/>
      <c r="HUN11" s="45"/>
      <c r="HUO11" s="46"/>
      <c r="HUP11" s="37"/>
      <c r="HUQ11" s="37"/>
      <c r="HUR11" s="45"/>
      <c r="HUS11" s="46"/>
      <c r="HUT11" s="44"/>
      <c r="HUU11" s="45"/>
      <c r="HUV11" s="46"/>
      <c r="HUY11" s="45"/>
      <c r="HUZ11" s="46"/>
      <c r="HVA11" s="37"/>
      <c r="HVB11" s="37"/>
      <c r="HVC11" s="45"/>
      <c r="HVD11" s="46"/>
      <c r="HVE11" s="44"/>
      <c r="HVF11" s="45"/>
      <c r="HVG11" s="46"/>
      <c r="HVJ11" s="45"/>
      <c r="HVK11" s="46"/>
      <c r="HVL11" s="37"/>
      <c r="HVM11" s="37"/>
      <c r="HVN11" s="45"/>
      <c r="HVO11" s="46"/>
      <c r="HVP11" s="44"/>
      <c r="HVQ11" s="45"/>
      <c r="HVR11" s="46"/>
      <c r="HVU11" s="45"/>
      <c r="HVV11" s="46"/>
      <c r="HVW11" s="37"/>
      <c r="HVX11" s="37"/>
      <c r="HVY11" s="45"/>
      <c r="HVZ11" s="46"/>
      <c r="HWA11" s="44"/>
      <c r="HWB11" s="45"/>
      <c r="HWC11" s="46"/>
      <c r="HWF11" s="45"/>
      <c r="HWG11" s="46"/>
      <c r="HWH11" s="37"/>
      <c r="HWI11" s="37"/>
      <c r="HWJ11" s="45"/>
      <c r="HWK11" s="46"/>
      <c r="HWL11" s="44"/>
      <c r="HWM11" s="45"/>
      <c r="HWN11" s="46"/>
      <c r="HWQ11" s="45"/>
      <c r="HWR11" s="46"/>
      <c r="HWS11" s="37"/>
      <c r="HWT11" s="37"/>
      <c r="HWU11" s="45"/>
      <c r="HWV11" s="46"/>
      <c r="HWW11" s="44"/>
      <c r="HWX11" s="45"/>
      <c r="HWY11" s="46"/>
      <c r="HXB11" s="45"/>
      <c r="HXC11" s="46"/>
      <c r="HXD11" s="37"/>
      <c r="HXE11" s="37"/>
      <c r="HXF11" s="45"/>
      <c r="HXG11" s="46"/>
      <c r="HXH11" s="44"/>
      <c r="HXI11" s="45"/>
      <c r="HXJ11" s="46"/>
      <c r="HXM11" s="45"/>
      <c r="HXN11" s="46"/>
      <c r="HXO11" s="37"/>
      <c r="HXP11" s="37"/>
      <c r="HXQ11" s="45"/>
      <c r="HXR11" s="46"/>
      <c r="HXS11" s="44"/>
      <c r="HXT11" s="45"/>
      <c r="HXU11" s="46"/>
      <c r="HXX11" s="45"/>
      <c r="HXY11" s="46"/>
      <c r="HXZ11" s="37"/>
      <c r="HYA11" s="37"/>
      <c r="HYB11" s="45"/>
      <c r="HYC11" s="46"/>
      <c r="HYD11" s="44"/>
      <c r="HYE11" s="45"/>
      <c r="HYF11" s="46"/>
      <c r="HYI11" s="45"/>
      <c r="HYJ11" s="46"/>
      <c r="HYK11" s="37"/>
      <c r="HYL11" s="37"/>
      <c r="HYM11" s="45"/>
      <c r="HYN11" s="46"/>
      <c r="HYO11" s="44"/>
      <c r="HYP11" s="45"/>
      <c r="HYQ11" s="46"/>
      <c r="HYT11" s="45"/>
      <c r="HYU11" s="46"/>
      <c r="HYV11" s="37"/>
      <c r="HYW11" s="37"/>
      <c r="HYX11" s="45"/>
      <c r="HYY11" s="46"/>
      <c r="HYZ11" s="44"/>
      <c r="HZA11" s="45"/>
      <c r="HZB11" s="46"/>
      <c r="HZE11" s="45"/>
      <c r="HZF11" s="46"/>
      <c r="HZG11" s="37"/>
      <c r="HZH11" s="37"/>
      <c r="HZI11" s="45"/>
      <c r="HZJ11" s="46"/>
      <c r="HZK11" s="44"/>
      <c r="HZL11" s="45"/>
      <c r="HZM11" s="46"/>
      <c r="HZP11" s="45"/>
      <c r="HZQ11" s="46"/>
      <c r="HZR11" s="37"/>
      <c r="HZS11" s="37"/>
      <c r="HZT11" s="45"/>
      <c r="HZU11" s="46"/>
      <c r="HZV11" s="44"/>
      <c r="HZW11" s="45"/>
      <c r="HZX11" s="46"/>
      <c r="IAA11" s="45"/>
      <c r="IAB11" s="46"/>
      <c r="IAC11" s="37"/>
      <c r="IAD11" s="37"/>
      <c r="IAE11" s="45"/>
      <c r="IAF11" s="46"/>
      <c r="IAG11" s="44"/>
      <c r="IAH11" s="45"/>
      <c r="IAI11" s="46"/>
      <c r="IAL11" s="45"/>
      <c r="IAM11" s="46"/>
      <c r="IAN11" s="37"/>
      <c r="IAO11" s="37"/>
      <c r="IAP11" s="45"/>
      <c r="IAQ11" s="46"/>
      <c r="IAR11" s="44"/>
      <c r="IAS11" s="45"/>
      <c r="IAT11" s="46"/>
      <c r="IAW11" s="45"/>
      <c r="IAX11" s="46"/>
      <c r="IAY11" s="37"/>
      <c r="IAZ11" s="37"/>
      <c r="IBA11" s="45"/>
      <c r="IBB11" s="46"/>
      <c r="IBC11" s="44"/>
      <c r="IBD11" s="45"/>
      <c r="IBE11" s="46"/>
      <c r="IBH11" s="45"/>
      <c r="IBI11" s="46"/>
      <c r="IBJ11" s="37"/>
      <c r="IBK11" s="37"/>
      <c r="IBL11" s="45"/>
      <c r="IBM11" s="46"/>
      <c r="IBN11" s="44"/>
      <c r="IBO11" s="45"/>
      <c r="IBP11" s="46"/>
      <c r="IBS11" s="45"/>
      <c r="IBT11" s="46"/>
      <c r="IBU11" s="37"/>
      <c r="IBV11" s="37"/>
      <c r="IBW11" s="45"/>
      <c r="IBX11" s="46"/>
      <c r="IBY11" s="44"/>
      <c r="IBZ11" s="45"/>
      <c r="ICA11" s="46"/>
      <c r="ICD11" s="45"/>
      <c r="ICE11" s="46"/>
      <c r="ICF11" s="37"/>
      <c r="ICG11" s="37"/>
      <c r="ICH11" s="45"/>
      <c r="ICI11" s="46"/>
      <c r="ICJ11" s="44"/>
      <c r="ICK11" s="45"/>
      <c r="ICL11" s="46"/>
      <c r="ICO11" s="45"/>
      <c r="ICP11" s="46"/>
      <c r="ICQ11" s="37"/>
      <c r="ICR11" s="37"/>
      <c r="ICS11" s="45"/>
      <c r="ICT11" s="46"/>
      <c r="ICU11" s="44"/>
      <c r="ICV11" s="45"/>
      <c r="ICW11" s="46"/>
      <c r="ICZ11" s="45"/>
      <c r="IDA11" s="46"/>
      <c r="IDB11" s="37"/>
      <c r="IDC11" s="37"/>
      <c r="IDD11" s="45"/>
      <c r="IDE11" s="46"/>
      <c r="IDF11" s="44"/>
      <c r="IDG11" s="45"/>
      <c r="IDH11" s="46"/>
      <c r="IDK11" s="45"/>
      <c r="IDL11" s="46"/>
      <c r="IDM11" s="37"/>
      <c r="IDN11" s="37"/>
      <c r="IDO11" s="45"/>
      <c r="IDP11" s="46"/>
      <c r="IDQ11" s="44"/>
      <c r="IDR11" s="45"/>
      <c r="IDS11" s="46"/>
      <c r="IDV11" s="45"/>
      <c r="IDW11" s="46"/>
      <c r="IDX11" s="37"/>
      <c r="IDY11" s="37"/>
      <c r="IDZ11" s="45"/>
      <c r="IEA11" s="46"/>
      <c r="IEB11" s="44"/>
      <c r="IEC11" s="45"/>
      <c r="IED11" s="46"/>
      <c r="IEG11" s="45"/>
      <c r="IEH11" s="46"/>
      <c r="IEI11" s="37"/>
      <c r="IEJ11" s="37"/>
      <c r="IEK11" s="45"/>
      <c r="IEL11" s="46"/>
      <c r="IEM11" s="44"/>
      <c r="IEN11" s="45"/>
      <c r="IEO11" s="46"/>
      <c r="IER11" s="45"/>
      <c r="IES11" s="46"/>
      <c r="IET11" s="37"/>
      <c r="IEU11" s="37"/>
      <c r="IEV11" s="45"/>
      <c r="IEW11" s="46"/>
      <c r="IEX11" s="44"/>
      <c r="IEY11" s="45"/>
      <c r="IEZ11" s="46"/>
      <c r="IFC11" s="45"/>
      <c r="IFD11" s="46"/>
      <c r="IFE11" s="37"/>
      <c r="IFF11" s="37"/>
      <c r="IFG11" s="45"/>
      <c r="IFH11" s="46"/>
      <c r="IFI11" s="44"/>
      <c r="IFJ11" s="45"/>
      <c r="IFK11" s="46"/>
      <c r="IFN11" s="45"/>
      <c r="IFO11" s="46"/>
      <c r="IFP11" s="37"/>
      <c r="IFQ11" s="37"/>
      <c r="IFR11" s="45"/>
      <c r="IFS11" s="46"/>
      <c r="IFT11" s="44"/>
      <c r="IFU11" s="45"/>
      <c r="IFV11" s="46"/>
      <c r="IFY11" s="45"/>
      <c r="IFZ11" s="46"/>
      <c r="IGA11" s="37"/>
      <c r="IGB11" s="37"/>
      <c r="IGC11" s="45"/>
      <c r="IGD11" s="46"/>
      <c r="IGE11" s="44"/>
      <c r="IGF11" s="45"/>
      <c r="IGG11" s="46"/>
      <c r="IGJ11" s="45"/>
      <c r="IGK11" s="46"/>
      <c r="IGL11" s="37"/>
      <c r="IGM11" s="37"/>
      <c r="IGN11" s="45"/>
      <c r="IGO11" s="46"/>
      <c r="IGP11" s="44"/>
      <c r="IGQ11" s="45"/>
      <c r="IGR11" s="46"/>
      <c r="IGU11" s="45"/>
      <c r="IGV11" s="46"/>
      <c r="IGW11" s="37"/>
      <c r="IGX11" s="37"/>
      <c r="IGY11" s="45"/>
      <c r="IGZ11" s="46"/>
      <c r="IHA11" s="44"/>
      <c r="IHB11" s="45"/>
      <c r="IHC11" s="46"/>
      <c r="IHF11" s="45"/>
      <c r="IHG11" s="46"/>
      <c r="IHH11" s="37"/>
      <c r="IHI11" s="37"/>
      <c r="IHJ11" s="45"/>
      <c r="IHK11" s="46"/>
      <c r="IHL11" s="44"/>
      <c r="IHM11" s="45"/>
      <c r="IHN11" s="46"/>
      <c r="IHQ11" s="45"/>
      <c r="IHR11" s="46"/>
      <c r="IHS11" s="37"/>
      <c r="IHT11" s="37"/>
      <c r="IHU11" s="45"/>
      <c r="IHV11" s="46"/>
      <c r="IHW11" s="44"/>
      <c r="IHX11" s="45"/>
      <c r="IHY11" s="46"/>
      <c r="IIB11" s="45"/>
      <c r="IIC11" s="46"/>
      <c r="IID11" s="37"/>
      <c r="IIE11" s="37"/>
      <c r="IIF11" s="45"/>
      <c r="IIG11" s="46"/>
      <c r="IIH11" s="44"/>
      <c r="III11" s="45"/>
      <c r="IIJ11" s="46"/>
      <c r="IIM11" s="45"/>
      <c r="IIN11" s="46"/>
      <c r="IIO11" s="37"/>
      <c r="IIP11" s="37"/>
      <c r="IIQ11" s="45"/>
      <c r="IIR11" s="46"/>
      <c r="IIS11" s="44"/>
      <c r="IIT11" s="45"/>
      <c r="IIU11" s="46"/>
      <c r="IIX11" s="45"/>
      <c r="IIY11" s="46"/>
      <c r="IIZ11" s="37"/>
      <c r="IJA11" s="37"/>
      <c r="IJB11" s="45"/>
      <c r="IJC11" s="46"/>
      <c r="IJD11" s="44"/>
      <c r="IJE11" s="45"/>
      <c r="IJF11" s="46"/>
      <c r="IJI11" s="45"/>
      <c r="IJJ11" s="46"/>
      <c r="IJK11" s="37"/>
      <c r="IJL11" s="37"/>
      <c r="IJM11" s="45"/>
      <c r="IJN11" s="46"/>
      <c r="IJO11" s="44"/>
      <c r="IJP11" s="45"/>
      <c r="IJQ11" s="46"/>
      <c r="IJT11" s="45"/>
      <c r="IJU11" s="46"/>
      <c r="IJV11" s="37"/>
      <c r="IJW11" s="37"/>
      <c r="IJX11" s="45"/>
      <c r="IJY11" s="46"/>
      <c r="IJZ11" s="44"/>
      <c r="IKA11" s="45"/>
      <c r="IKB11" s="46"/>
      <c r="IKE11" s="45"/>
      <c r="IKF11" s="46"/>
      <c r="IKG11" s="37"/>
      <c r="IKH11" s="37"/>
      <c r="IKI11" s="45"/>
      <c r="IKJ11" s="46"/>
      <c r="IKK11" s="44"/>
      <c r="IKL11" s="45"/>
      <c r="IKM11" s="46"/>
      <c r="IKP11" s="45"/>
      <c r="IKQ11" s="46"/>
      <c r="IKR11" s="37"/>
      <c r="IKS11" s="37"/>
      <c r="IKT11" s="45"/>
      <c r="IKU11" s="46"/>
      <c r="IKV11" s="44"/>
      <c r="IKW11" s="45"/>
      <c r="IKX11" s="46"/>
      <c r="ILA11" s="45"/>
      <c r="ILB11" s="46"/>
      <c r="ILC11" s="37"/>
      <c r="ILD11" s="37"/>
      <c r="ILE11" s="45"/>
      <c r="ILF11" s="46"/>
      <c r="ILG11" s="44"/>
      <c r="ILH11" s="45"/>
      <c r="ILI11" s="46"/>
      <c r="ILL11" s="45"/>
      <c r="ILM11" s="46"/>
      <c r="ILN11" s="37"/>
      <c r="ILO11" s="37"/>
      <c r="ILP11" s="45"/>
      <c r="ILQ11" s="46"/>
      <c r="ILR11" s="44"/>
      <c r="ILS11" s="45"/>
      <c r="ILT11" s="46"/>
      <c r="ILW11" s="45"/>
      <c r="ILX11" s="46"/>
      <c r="ILY11" s="37"/>
      <c r="ILZ11" s="37"/>
      <c r="IMA11" s="45"/>
      <c r="IMB11" s="46"/>
      <c r="IMC11" s="44"/>
      <c r="IMD11" s="45"/>
      <c r="IME11" s="46"/>
      <c r="IMH11" s="45"/>
      <c r="IMI11" s="46"/>
      <c r="IMJ11" s="37"/>
      <c r="IMK11" s="37"/>
      <c r="IML11" s="45"/>
      <c r="IMM11" s="46"/>
      <c r="IMN11" s="44"/>
      <c r="IMO11" s="45"/>
      <c r="IMP11" s="46"/>
      <c r="IMS11" s="45"/>
      <c r="IMT11" s="46"/>
      <c r="IMU11" s="37"/>
      <c r="IMV11" s="37"/>
      <c r="IMW11" s="45"/>
      <c r="IMX11" s="46"/>
      <c r="IMY11" s="44"/>
      <c r="IMZ11" s="45"/>
      <c r="INA11" s="46"/>
      <c r="IND11" s="45"/>
      <c r="INE11" s="46"/>
      <c r="INF11" s="37"/>
      <c r="ING11" s="37"/>
      <c r="INH11" s="45"/>
      <c r="INI11" s="46"/>
      <c r="INJ11" s="44"/>
      <c r="INK11" s="45"/>
      <c r="INL11" s="46"/>
      <c r="INO11" s="45"/>
      <c r="INP11" s="46"/>
      <c r="INQ11" s="37"/>
      <c r="INR11" s="37"/>
      <c r="INS11" s="45"/>
      <c r="INT11" s="46"/>
      <c r="INU11" s="44"/>
      <c r="INV11" s="45"/>
      <c r="INW11" s="46"/>
      <c r="INZ11" s="45"/>
      <c r="IOA11" s="46"/>
      <c r="IOB11" s="37"/>
      <c r="IOC11" s="37"/>
      <c r="IOD11" s="45"/>
      <c r="IOE11" s="46"/>
      <c r="IOF11" s="44"/>
      <c r="IOG11" s="45"/>
      <c r="IOH11" s="46"/>
      <c r="IOK11" s="45"/>
      <c r="IOL11" s="46"/>
      <c r="IOM11" s="37"/>
      <c r="ION11" s="37"/>
      <c r="IOO11" s="45"/>
      <c r="IOP11" s="46"/>
      <c r="IOQ11" s="44"/>
      <c r="IOR11" s="45"/>
      <c r="IOS11" s="46"/>
      <c r="IOV11" s="45"/>
      <c r="IOW11" s="46"/>
      <c r="IOX11" s="37"/>
      <c r="IOY11" s="37"/>
      <c r="IOZ11" s="45"/>
      <c r="IPA11" s="46"/>
      <c r="IPB11" s="44"/>
      <c r="IPC11" s="45"/>
      <c r="IPD11" s="46"/>
      <c r="IPG11" s="45"/>
      <c r="IPH11" s="46"/>
      <c r="IPI11" s="37"/>
      <c r="IPJ11" s="37"/>
      <c r="IPK11" s="45"/>
      <c r="IPL11" s="46"/>
      <c r="IPM11" s="44"/>
      <c r="IPN11" s="45"/>
      <c r="IPO11" s="46"/>
      <c r="IPR11" s="45"/>
      <c r="IPS11" s="46"/>
      <c r="IPT11" s="37"/>
      <c r="IPU11" s="37"/>
      <c r="IPV11" s="45"/>
      <c r="IPW11" s="46"/>
      <c r="IPX11" s="44"/>
      <c r="IPY11" s="45"/>
      <c r="IPZ11" s="46"/>
      <c r="IQC11" s="45"/>
      <c r="IQD11" s="46"/>
      <c r="IQE11" s="37"/>
      <c r="IQF11" s="37"/>
      <c r="IQG11" s="45"/>
      <c r="IQH11" s="46"/>
      <c r="IQI11" s="44"/>
      <c r="IQJ11" s="45"/>
      <c r="IQK11" s="46"/>
      <c r="IQN11" s="45"/>
      <c r="IQO11" s="46"/>
      <c r="IQP11" s="37"/>
      <c r="IQQ11" s="37"/>
      <c r="IQR11" s="45"/>
      <c r="IQS11" s="46"/>
      <c r="IQT11" s="44"/>
      <c r="IQU11" s="45"/>
      <c r="IQV11" s="46"/>
      <c r="IQY11" s="45"/>
      <c r="IQZ11" s="46"/>
      <c r="IRA11" s="37"/>
      <c r="IRB11" s="37"/>
      <c r="IRC11" s="45"/>
      <c r="IRD11" s="46"/>
      <c r="IRE11" s="44"/>
      <c r="IRF11" s="45"/>
      <c r="IRG11" s="46"/>
      <c r="IRJ11" s="45"/>
      <c r="IRK11" s="46"/>
      <c r="IRL11" s="37"/>
      <c r="IRM11" s="37"/>
      <c r="IRN11" s="45"/>
      <c r="IRO11" s="46"/>
      <c r="IRP11" s="44"/>
      <c r="IRQ11" s="45"/>
      <c r="IRR11" s="46"/>
      <c r="IRU11" s="45"/>
      <c r="IRV11" s="46"/>
      <c r="IRW11" s="37"/>
      <c r="IRX11" s="37"/>
      <c r="IRY11" s="45"/>
      <c r="IRZ11" s="46"/>
      <c r="ISA11" s="44"/>
      <c r="ISB11" s="45"/>
      <c r="ISC11" s="46"/>
      <c r="ISF11" s="45"/>
      <c r="ISG11" s="46"/>
      <c r="ISH11" s="37"/>
      <c r="ISI11" s="37"/>
      <c r="ISJ11" s="45"/>
      <c r="ISK11" s="46"/>
      <c r="ISL11" s="44"/>
      <c r="ISM11" s="45"/>
      <c r="ISN11" s="46"/>
      <c r="ISQ11" s="45"/>
      <c r="ISR11" s="46"/>
      <c r="ISS11" s="37"/>
      <c r="IST11" s="37"/>
      <c r="ISU11" s="45"/>
      <c r="ISV11" s="46"/>
      <c r="ISW11" s="44"/>
      <c r="ISX11" s="45"/>
      <c r="ISY11" s="46"/>
      <c r="ITB11" s="45"/>
      <c r="ITC11" s="46"/>
      <c r="ITD11" s="37"/>
      <c r="ITE11" s="37"/>
      <c r="ITF11" s="45"/>
      <c r="ITG11" s="46"/>
      <c r="ITH11" s="44"/>
      <c r="ITI11" s="45"/>
      <c r="ITJ11" s="46"/>
      <c r="ITM11" s="45"/>
      <c r="ITN11" s="46"/>
      <c r="ITO11" s="37"/>
      <c r="ITP11" s="37"/>
      <c r="ITQ11" s="45"/>
      <c r="ITR11" s="46"/>
      <c r="ITS11" s="44"/>
      <c r="ITT11" s="45"/>
      <c r="ITU11" s="46"/>
      <c r="ITX11" s="45"/>
      <c r="ITY11" s="46"/>
      <c r="ITZ11" s="37"/>
      <c r="IUA11" s="37"/>
      <c r="IUB11" s="45"/>
      <c r="IUC11" s="46"/>
      <c r="IUD11" s="44"/>
      <c r="IUE11" s="45"/>
      <c r="IUF11" s="46"/>
      <c r="IUI11" s="45"/>
      <c r="IUJ11" s="46"/>
      <c r="IUK11" s="37"/>
      <c r="IUL11" s="37"/>
      <c r="IUM11" s="45"/>
      <c r="IUN11" s="46"/>
      <c r="IUO11" s="44"/>
      <c r="IUP11" s="45"/>
      <c r="IUQ11" s="46"/>
      <c r="IUT11" s="45"/>
      <c r="IUU11" s="46"/>
      <c r="IUV11" s="37"/>
      <c r="IUW11" s="37"/>
      <c r="IUX11" s="45"/>
      <c r="IUY11" s="46"/>
      <c r="IUZ11" s="44"/>
      <c r="IVA11" s="45"/>
      <c r="IVB11" s="46"/>
      <c r="IVE11" s="45"/>
      <c r="IVF11" s="46"/>
      <c r="IVG11" s="37"/>
      <c r="IVH11" s="37"/>
      <c r="IVI11" s="45"/>
      <c r="IVJ11" s="46"/>
      <c r="IVK11" s="44"/>
      <c r="IVL11" s="45"/>
      <c r="IVM11" s="46"/>
      <c r="IVP11" s="45"/>
      <c r="IVQ11" s="46"/>
      <c r="IVR11" s="37"/>
      <c r="IVS11" s="37"/>
      <c r="IVT11" s="45"/>
      <c r="IVU11" s="46"/>
      <c r="IVV11" s="44"/>
      <c r="IVW11" s="45"/>
      <c r="IVX11" s="46"/>
      <c r="IWA11" s="45"/>
      <c r="IWB11" s="46"/>
      <c r="IWC11" s="37"/>
      <c r="IWD11" s="37"/>
      <c r="IWE11" s="45"/>
      <c r="IWF11" s="46"/>
      <c r="IWG11" s="44"/>
      <c r="IWH11" s="45"/>
      <c r="IWI11" s="46"/>
      <c r="IWL11" s="45"/>
      <c r="IWM11" s="46"/>
      <c r="IWN11" s="37"/>
      <c r="IWO11" s="37"/>
      <c r="IWP11" s="45"/>
      <c r="IWQ11" s="46"/>
      <c r="IWR11" s="44"/>
      <c r="IWS11" s="45"/>
      <c r="IWT11" s="46"/>
      <c r="IWW11" s="45"/>
      <c r="IWX11" s="46"/>
      <c r="IWY11" s="37"/>
      <c r="IWZ11" s="37"/>
      <c r="IXA11" s="45"/>
      <c r="IXB11" s="46"/>
      <c r="IXC11" s="44"/>
      <c r="IXD11" s="45"/>
      <c r="IXE11" s="46"/>
      <c r="IXH11" s="45"/>
      <c r="IXI11" s="46"/>
      <c r="IXJ11" s="37"/>
      <c r="IXK11" s="37"/>
      <c r="IXL11" s="45"/>
      <c r="IXM11" s="46"/>
      <c r="IXN11" s="44"/>
      <c r="IXO11" s="45"/>
      <c r="IXP11" s="46"/>
      <c r="IXS11" s="45"/>
      <c r="IXT11" s="46"/>
      <c r="IXU11" s="37"/>
      <c r="IXV11" s="37"/>
      <c r="IXW11" s="45"/>
      <c r="IXX11" s="46"/>
      <c r="IXY11" s="44"/>
      <c r="IXZ11" s="45"/>
      <c r="IYA11" s="46"/>
      <c r="IYD11" s="45"/>
      <c r="IYE11" s="46"/>
      <c r="IYF11" s="37"/>
      <c r="IYG11" s="37"/>
      <c r="IYH11" s="45"/>
      <c r="IYI11" s="46"/>
      <c r="IYJ11" s="44"/>
      <c r="IYK11" s="45"/>
      <c r="IYL11" s="46"/>
      <c r="IYO11" s="45"/>
      <c r="IYP11" s="46"/>
      <c r="IYQ11" s="37"/>
      <c r="IYR11" s="37"/>
      <c r="IYS11" s="45"/>
      <c r="IYT11" s="46"/>
      <c r="IYU11" s="44"/>
      <c r="IYV11" s="45"/>
      <c r="IYW11" s="46"/>
      <c r="IYZ11" s="45"/>
      <c r="IZA11" s="46"/>
      <c r="IZB11" s="37"/>
      <c r="IZC11" s="37"/>
      <c r="IZD11" s="45"/>
      <c r="IZE11" s="46"/>
      <c r="IZF11" s="44"/>
      <c r="IZG11" s="45"/>
      <c r="IZH11" s="46"/>
      <c r="IZK11" s="45"/>
      <c r="IZL11" s="46"/>
      <c r="IZM11" s="37"/>
      <c r="IZN11" s="37"/>
      <c r="IZO11" s="45"/>
      <c r="IZP11" s="46"/>
      <c r="IZQ11" s="44"/>
      <c r="IZR11" s="45"/>
      <c r="IZS11" s="46"/>
      <c r="IZV11" s="45"/>
      <c r="IZW11" s="46"/>
      <c r="IZX11" s="37"/>
      <c r="IZY11" s="37"/>
      <c r="IZZ11" s="45"/>
      <c r="JAA11" s="46"/>
      <c r="JAB11" s="44"/>
      <c r="JAC11" s="45"/>
      <c r="JAD11" s="46"/>
      <c r="JAG11" s="45"/>
      <c r="JAH11" s="46"/>
      <c r="JAI11" s="37"/>
      <c r="JAJ11" s="37"/>
      <c r="JAK11" s="45"/>
      <c r="JAL11" s="46"/>
      <c r="JAM11" s="44"/>
      <c r="JAN11" s="45"/>
      <c r="JAO11" s="46"/>
      <c r="JAR11" s="45"/>
      <c r="JAS11" s="46"/>
      <c r="JAT11" s="37"/>
      <c r="JAU11" s="37"/>
      <c r="JAV11" s="45"/>
      <c r="JAW11" s="46"/>
      <c r="JAX11" s="44"/>
      <c r="JAY11" s="45"/>
      <c r="JAZ11" s="46"/>
      <c r="JBC11" s="45"/>
      <c r="JBD11" s="46"/>
      <c r="JBE11" s="37"/>
      <c r="JBF11" s="37"/>
      <c r="JBG11" s="45"/>
      <c r="JBH11" s="46"/>
      <c r="JBI11" s="44"/>
      <c r="JBJ11" s="45"/>
      <c r="JBK11" s="46"/>
      <c r="JBN11" s="45"/>
      <c r="JBO11" s="46"/>
      <c r="JBP11" s="37"/>
      <c r="JBQ11" s="37"/>
      <c r="JBR11" s="45"/>
      <c r="JBS11" s="46"/>
      <c r="JBT11" s="44"/>
      <c r="JBU11" s="45"/>
      <c r="JBV11" s="46"/>
      <c r="JBY11" s="45"/>
      <c r="JBZ11" s="46"/>
      <c r="JCA11" s="37"/>
      <c r="JCB11" s="37"/>
      <c r="JCC11" s="45"/>
      <c r="JCD11" s="46"/>
      <c r="JCE11" s="44"/>
      <c r="JCF11" s="45"/>
      <c r="JCG11" s="46"/>
      <c r="JCJ11" s="45"/>
      <c r="JCK11" s="46"/>
      <c r="JCL11" s="37"/>
      <c r="JCM11" s="37"/>
      <c r="JCN11" s="45"/>
      <c r="JCO11" s="46"/>
      <c r="JCP11" s="44"/>
      <c r="JCQ11" s="45"/>
      <c r="JCR11" s="46"/>
      <c r="JCU11" s="45"/>
      <c r="JCV11" s="46"/>
      <c r="JCW11" s="37"/>
      <c r="JCX11" s="37"/>
      <c r="JCY11" s="45"/>
      <c r="JCZ11" s="46"/>
      <c r="JDA11" s="44"/>
      <c r="JDB11" s="45"/>
      <c r="JDC11" s="46"/>
      <c r="JDF11" s="45"/>
      <c r="JDG11" s="46"/>
      <c r="JDH11" s="37"/>
      <c r="JDI11" s="37"/>
      <c r="JDJ11" s="45"/>
      <c r="JDK11" s="46"/>
      <c r="JDL11" s="44"/>
      <c r="JDM11" s="45"/>
      <c r="JDN11" s="46"/>
      <c r="JDQ11" s="45"/>
      <c r="JDR11" s="46"/>
      <c r="JDS11" s="37"/>
      <c r="JDT11" s="37"/>
      <c r="JDU11" s="45"/>
      <c r="JDV11" s="46"/>
      <c r="JDW11" s="44"/>
      <c r="JDX11" s="45"/>
      <c r="JDY11" s="46"/>
      <c r="JEB11" s="45"/>
      <c r="JEC11" s="46"/>
      <c r="JED11" s="37"/>
      <c r="JEE11" s="37"/>
      <c r="JEF11" s="45"/>
      <c r="JEG11" s="46"/>
      <c r="JEH11" s="44"/>
      <c r="JEI11" s="45"/>
      <c r="JEJ11" s="46"/>
      <c r="JEM11" s="45"/>
      <c r="JEN11" s="46"/>
      <c r="JEO11" s="37"/>
      <c r="JEP11" s="37"/>
      <c r="JEQ11" s="45"/>
      <c r="JER11" s="46"/>
      <c r="JES11" s="44"/>
      <c r="JET11" s="45"/>
      <c r="JEU11" s="46"/>
      <c r="JEX11" s="45"/>
      <c r="JEY11" s="46"/>
      <c r="JEZ11" s="37"/>
      <c r="JFA11" s="37"/>
      <c r="JFB11" s="45"/>
      <c r="JFC11" s="46"/>
      <c r="JFD11" s="44"/>
      <c r="JFE11" s="45"/>
      <c r="JFF11" s="46"/>
      <c r="JFI11" s="45"/>
      <c r="JFJ11" s="46"/>
      <c r="JFK11" s="37"/>
      <c r="JFL11" s="37"/>
      <c r="JFM11" s="45"/>
      <c r="JFN11" s="46"/>
      <c r="JFO11" s="44"/>
      <c r="JFP11" s="45"/>
      <c r="JFQ11" s="46"/>
      <c r="JFT11" s="45"/>
      <c r="JFU11" s="46"/>
      <c r="JFV11" s="37"/>
      <c r="JFW11" s="37"/>
      <c r="JFX11" s="45"/>
      <c r="JFY11" s="46"/>
      <c r="JFZ11" s="44"/>
      <c r="JGA11" s="45"/>
      <c r="JGB11" s="46"/>
      <c r="JGE11" s="45"/>
      <c r="JGF11" s="46"/>
      <c r="JGG11" s="37"/>
      <c r="JGH11" s="37"/>
      <c r="JGI11" s="45"/>
      <c r="JGJ11" s="46"/>
      <c r="JGK11" s="44"/>
      <c r="JGL11" s="45"/>
      <c r="JGM11" s="46"/>
      <c r="JGP11" s="45"/>
      <c r="JGQ11" s="46"/>
      <c r="JGR11" s="37"/>
      <c r="JGS11" s="37"/>
      <c r="JGT11" s="45"/>
      <c r="JGU11" s="46"/>
      <c r="JGV11" s="44"/>
      <c r="JGW11" s="45"/>
      <c r="JGX11" s="46"/>
      <c r="JHA11" s="45"/>
      <c r="JHB11" s="46"/>
      <c r="JHC11" s="37"/>
      <c r="JHD11" s="37"/>
      <c r="JHE11" s="45"/>
      <c r="JHF11" s="46"/>
      <c r="JHG11" s="44"/>
      <c r="JHH11" s="45"/>
      <c r="JHI11" s="46"/>
      <c r="JHL11" s="45"/>
      <c r="JHM11" s="46"/>
      <c r="JHN11" s="37"/>
      <c r="JHO11" s="37"/>
      <c r="JHP11" s="45"/>
      <c r="JHQ11" s="46"/>
      <c r="JHR11" s="44"/>
      <c r="JHS11" s="45"/>
      <c r="JHT11" s="46"/>
      <c r="JHW11" s="45"/>
      <c r="JHX11" s="46"/>
      <c r="JHY11" s="37"/>
      <c r="JHZ11" s="37"/>
      <c r="JIA11" s="45"/>
      <c r="JIB11" s="46"/>
      <c r="JIC11" s="44"/>
      <c r="JID11" s="45"/>
      <c r="JIE11" s="46"/>
      <c r="JIH11" s="45"/>
      <c r="JII11" s="46"/>
      <c r="JIJ11" s="37"/>
      <c r="JIK11" s="37"/>
      <c r="JIL11" s="45"/>
      <c r="JIM11" s="46"/>
      <c r="JIN11" s="44"/>
      <c r="JIO11" s="45"/>
      <c r="JIP11" s="46"/>
      <c r="JIS11" s="45"/>
      <c r="JIT11" s="46"/>
      <c r="JIU11" s="37"/>
      <c r="JIV11" s="37"/>
      <c r="JIW11" s="45"/>
      <c r="JIX11" s="46"/>
      <c r="JIY11" s="44"/>
      <c r="JIZ11" s="45"/>
      <c r="JJA11" s="46"/>
      <c r="JJD11" s="45"/>
      <c r="JJE11" s="46"/>
      <c r="JJF11" s="37"/>
      <c r="JJG11" s="37"/>
      <c r="JJH11" s="45"/>
      <c r="JJI11" s="46"/>
      <c r="JJJ11" s="44"/>
      <c r="JJK11" s="45"/>
      <c r="JJL11" s="46"/>
      <c r="JJO11" s="45"/>
      <c r="JJP11" s="46"/>
      <c r="JJQ11" s="37"/>
      <c r="JJR11" s="37"/>
      <c r="JJS11" s="45"/>
      <c r="JJT11" s="46"/>
      <c r="JJU11" s="44"/>
      <c r="JJV11" s="45"/>
      <c r="JJW11" s="46"/>
      <c r="JJZ11" s="45"/>
      <c r="JKA11" s="46"/>
      <c r="JKB11" s="37"/>
      <c r="JKC11" s="37"/>
      <c r="JKD11" s="45"/>
      <c r="JKE11" s="46"/>
      <c r="JKF11" s="44"/>
      <c r="JKG11" s="45"/>
      <c r="JKH11" s="46"/>
      <c r="JKK11" s="45"/>
      <c r="JKL11" s="46"/>
      <c r="JKM11" s="37"/>
      <c r="JKN11" s="37"/>
      <c r="JKO11" s="45"/>
      <c r="JKP11" s="46"/>
      <c r="JKQ11" s="44"/>
      <c r="JKR11" s="45"/>
      <c r="JKS11" s="46"/>
      <c r="JKV11" s="45"/>
      <c r="JKW11" s="46"/>
      <c r="JKX11" s="37"/>
      <c r="JKY11" s="37"/>
      <c r="JKZ11" s="45"/>
      <c r="JLA11" s="46"/>
      <c r="JLB11" s="44"/>
      <c r="JLC11" s="45"/>
      <c r="JLD11" s="46"/>
      <c r="JLG11" s="45"/>
      <c r="JLH11" s="46"/>
      <c r="JLI11" s="37"/>
      <c r="JLJ11" s="37"/>
      <c r="JLK11" s="45"/>
      <c r="JLL11" s="46"/>
      <c r="JLM11" s="44"/>
      <c r="JLN11" s="45"/>
      <c r="JLO11" s="46"/>
      <c r="JLR11" s="45"/>
      <c r="JLS11" s="46"/>
      <c r="JLT11" s="37"/>
      <c r="JLU11" s="37"/>
      <c r="JLV11" s="45"/>
      <c r="JLW11" s="46"/>
      <c r="JLX11" s="44"/>
      <c r="JLY11" s="45"/>
      <c r="JLZ11" s="46"/>
      <c r="JMC11" s="45"/>
      <c r="JMD11" s="46"/>
      <c r="JME11" s="37"/>
      <c r="JMF11" s="37"/>
      <c r="JMG11" s="45"/>
      <c r="JMH11" s="46"/>
      <c r="JMI11" s="44"/>
      <c r="JMJ11" s="45"/>
      <c r="JMK11" s="46"/>
      <c r="JMN11" s="45"/>
      <c r="JMO11" s="46"/>
      <c r="JMP11" s="37"/>
      <c r="JMQ11" s="37"/>
      <c r="JMR11" s="45"/>
      <c r="JMS11" s="46"/>
      <c r="JMT11" s="44"/>
      <c r="JMU11" s="45"/>
      <c r="JMV11" s="46"/>
      <c r="JMY11" s="45"/>
      <c r="JMZ11" s="46"/>
      <c r="JNA11" s="37"/>
      <c r="JNB11" s="37"/>
      <c r="JNC11" s="45"/>
      <c r="JND11" s="46"/>
      <c r="JNE11" s="44"/>
      <c r="JNF11" s="45"/>
      <c r="JNG11" s="46"/>
      <c r="JNJ11" s="45"/>
      <c r="JNK11" s="46"/>
      <c r="JNL11" s="37"/>
      <c r="JNM11" s="37"/>
      <c r="JNN11" s="45"/>
      <c r="JNO11" s="46"/>
      <c r="JNP11" s="44"/>
      <c r="JNQ11" s="45"/>
      <c r="JNR11" s="46"/>
      <c r="JNU11" s="45"/>
      <c r="JNV11" s="46"/>
      <c r="JNW11" s="37"/>
      <c r="JNX11" s="37"/>
      <c r="JNY11" s="45"/>
      <c r="JNZ11" s="46"/>
      <c r="JOA11" s="44"/>
      <c r="JOB11" s="45"/>
      <c r="JOC11" s="46"/>
      <c r="JOF11" s="45"/>
      <c r="JOG11" s="46"/>
      <c r="JOH11" s="37"/>
      <c r="JOI11" s="37"/>
      <c r="JOJ11" s="45"/>
      <c r="JOK11" s="46"/>
      <c r="JOL11" s="44"/>
      <c r="JOM11" s="45"/>
      <c r="JON11" s="46"/>
      <c r="JOQ11" s="45"/>
      <c r="JOR11" s="46"/>
      <c r="JOS11" s="37"/>
      <c r="JOT11" s="37"/>
      <c r="JOU11" s="45"/>
      <c r="JOV11" s="46"/>
      <c r="JOW11" s="44"/>
      <c r="JOX11" s="45"/>
      <c r="JOY11" s="46"/>
      <c r="JPB11" s="45"/>
      <c r="JPC11" s="46"/>
      <c r="JPD11" s="37"/>
      <c r="JPE11" s="37"/>
      <c r="JPF11" s="45"/>
      <c r="JPG11" s="46"/>
      <c r="JPH11" s="44"/>
      <c r="JPI11" s="45"/>
      <c r="JPJ11" s="46"/>
      <c r="JPM11" s="45"/>
      <c r="JPN11" s="46"/>
      <c r="JPO11" s="37"/>
      <c r="JPP11" s="37"/>
      <c r="JPQ11" s="45"/>
      <c r="JPR11" s="46"/>
      <c r="JPS11" s="44"/>
      <c r="JPT11" s="45"/>
      <c r="JPU11" s="46"/>
      <c r="JPX11" s="45"/>
      <c r="JPY11" s="46"/>
      <c r="JPZ11" s="37"/>
      <c r="JQA11" s="37"/>
      <c r="JQB11" s="45"/>
      <c r="JQC11" s="46"/>
      <c r="JQD11" s="44"/>
      <c r="JQE11" s="45"/>
      <c r="JQF11" s="46"/>
      <c r="JQI11" s="45"/>
      <c r="JQJ11" s="46"/>
      <c r="JQK11" s="37"/>
      <c r="JQL11" s="37"/>
      <c r="JQM11" s="45"/>
      <c r="JQN11" s="46"/>
      <c r="JQO11" s="44"/>
      <c r="JQP11" s="45"/>
      <c r="JQQ11" s="46"/>
      <c r="JQT11" s="45"/>
      <c r="JQU11" s="46"/>
      <c r="JQV11" s="37"/>
      <c r="JQW11" s="37"/>
      <c r="JQX11" s="45"/>
      <c r="JQY11" s="46"/>
      <c r="JQZ11" s="44"/>
      <c r="JRA11" s="45"/>
      <c r="JRB11" s="46"/>
      <c r="JRE11" s="45"/>
      <c r="JRF11" s="46"/>
      <c r="JRG11" s="37"/>
      <c r="JRH11" s="37"/>
      <c r="JRI11" s="45"/>
      <c r="JRJ11" s="46"/>
      <c r="JRK11" s="44"/>
      <c r="JRL11" s="45"/>
      <c r="JRM11" s="46"/>
      <c r="JRP11" s="45"/>
      <c r="JRQ11" s="46"/>
      <c r="JRR11" s="37"/>
      <c r="JRS11" s="37"/>
      <c r="JRT11" s="45"/>
      <c r="JRU11" s="46"/>
      <c r="JRV11" s="44"/>
      <c r="JRW11" s="45"/>
      <c r="JRX11" s="46"/>
      <c r="JSA11" s="45"/>
      <c r="JSB11" s="46"/>
      <c r="JSC11" s="37"/>
      <c r="JSD11" s="37"/>
      <c r="JSE11" s="45"/>
      <c r="JSF11" s="46"/>
      <c r="JSG11" s="44"/>
      <c r="JSH11" s="45"/>
      <c r="JSI11" s="46"/>
      <c r="JSL11" s="45"/>
      <c r="JSM11" s="46"/>
      <c r="JSN11" s="37"/>
      <c r="JSO11" s="37"/>
      <c r="JSP11" s="45"/>
      <c r="JSQ11" s="46"/>
      <c r="JSR11" s="44"/>
      <c r="JSS11" s="45"/>
      <c r="JST11" s="46"/>
      <c r="JSW11" s="45"/>
      <c r="JSX11" s="46"/>
      <c r="JSY11" s="37"/>
      <c r="JSZ11" s="37"/>
      <c r="JTA11" s="45"/>
      <c r="JTB11" s="46"/>
      <c r="JTC11" s="44"/>
      <c r="JTD11" s="45"/>
      <c r="JTE11" s="46"/>
      <c r="JTH11" s="45"/>
      <c r="JTI11" s="46"/>
      <c r="JTJ11" s="37"/>
      <c r="JTK11" s="37"/>
      <c r="JTL11" s="45"/>
      <c r="JTM11" s="46"/>
      <c r="JTN11" s="44"/>
      <c r="JTO11" s="45"/>
      <c r="JTP11" s="46"/>
      <c r="JTS11" s="45"/>
      <c r="JTT11" s="46"/>
      <c r="JTU11" s="37"/>
      <c r="JTV11" s="37"/>
      <c r="JTW11" s="45"/>
      <c r="JTX11" s="46"/>
      <c r="JTY11" s="44"/>
      <c r="JTZ11" s="45"/>
      <c r="JUA11" s="46"/>
      <c r="JUD11" s="45"/>
      <c r="JUE11" s="46"/>
      <c r="JUF11" s="37"/>
      <c r="JUG11" s="37"/>
      <c r="JUH11" s="45"/>
      <c r="JUI11" s="46"/>
      <c r="JUJ11" s="44"/>
      <c r="JUK11" s="45"/>
      <c r="JUL11" s="46"/>
      <c r="JUO11" s="45"/>
      <c r="JUP11" s="46"/>
      <c r="JUQ11" s="37"/>
      <c r="JUR11" s="37"/>
      <c r="JUS11" s="45"/>
      <c r="JUT11" s="46"/>
      <c r="JUU11" s="44"/>
      <c r="JUV11" s="45"/>
      <c r="JUW11" s="46"/>
      <c r="JUZ11" s="45"/>
      <c r="JVA11" s="46"/>
      <c r="JVB11" s="37"/>
      <c r="JVC11" s="37"/>
      <c r="JVD11" s="45"/>
      <c r="JVE11" s="46"/>
      <c r="JVF11" s="44"/>
      <c r="JVG11" s="45"/>
      <c r="JVH11" s="46"/>
      <c r="JVK11" s="45"/>
      <c r="JVL11" s="46"/>
      <c r="JVM11" s="37"/>
      <c r="JVN11" s="37"/>
      <c r="JVO11" s="45"/>
      <c r="JVP11" s="46"/>
      <c r="JVQ11" s="44"/>
      <c r="JVR11" s="45"/>
      <c r="JVS11" s="46"/>
      <c r="JVV11" s="45"/>
      <c r="JVW11" s="46"/>
      <c r="JVX11" s="37"/>
      <c r="JVY11" s="37"/>
      <c r="JVZ11" s="45"/>
      <c r="JWA11" s="46"/>
      <c r="JWB11" s="44"/>
      <c r="JWC11" s="45"/>
      <c r="JWD11" s="46"/>
      <c r="JWG11" s="45"/>
      <c r="JWH11" s="46"/>
      <c r="JWI11" s="37"/>
      <c r="JWJ11" s="37"/>
      <c r="JWK11" s="45"/>
      <c r="JWL11" s="46"/>
      <c r="JWM11" s="44"/>
      <c r="JWN11" s="45"/>
      <c r="JWO11" s="46"/>
      <c r="JWR11" s="45"/>
      <c r="JWS11" s="46"/>
      <c r="JWT11" s="37"/>
      <c r="JWU11" s="37"/>
      <c r="JWV11" s="45"/>
      <c r="JWW11" s="46"/>
      <c r="JWX11" s="44"/>
      <c r="JWY11" s="45"/>
      <c r="JWZ11" s="46"/>
      <c r="JXC11" s="45"/>
      <c r="JXD11" s="46"/>
      <c r="JXE11" s="37"/>
      <c r="JXF11" s="37"/>
      <c r="JXG11" s="45"/>
      <c r="JXH11" s="46"/>
      <c r="JXI11" s="44"/>
      <c r="JXJ11" s="45"/>
      <c r="JXK11" s="46"/>
      <c r="JXN11" s="45"/>
      <c r="JXO11" s="46"/>
      <c r="JXP11" s="37"/>
      <c r="JXQ11" s="37"/>
      <c r="JXR11" s="45"/>
      <c r="JXS11" s="46"/>
      <c r="JXT11" s="44"/>
      <c r="JXU11" s="45"/>
      <c r="JXV11" s="46"/>
      <c r="JXY11" s="45"/>
      <c r="JXZ11" s="46"/>
      <c r="JYA11" s="37"/>
      <c r="JYB11" s="37"/>
      <c r="JYC11" s="45"/>
      <c r="JYD11" s="46"/>
      <c r="JYE11" s="44"/>
      <c r="JYF11" s="45"/>
      <c r="JYG11" s="46"/>
      <c r="JYJ11" s="45"/>
      <c r="JYK11" s="46"/>
      <c r="JYL11" s="37"/>
      <c r="JYM11" s="37"/>
      <c r="JYN11" s="45"/>
      <c r="JYO11" s="46"/>
      <c r="JYP11" s="44"/>
      <c r="JYQ11" s="45"/>
      <c r="JYR11" s="46"/>
      <c r="JYU11" s="45"/>
      <c r="JYV11" s="46"/>
      <c r="JYW11" s="37"/>
      <c r="JYX11" s="37"/>
      <c r="JYY11" s="45"/>
      <c r="JYZ11" s="46"/>
      <c r="JZA11" s="44"/>
      <c r="JZB11" s="45"/>
      <c r="JZC11" s="46"/>
      <c r="JZF11" s="45"/>
      <c r="JZG11" s="46"/>
      <c r="JZH11" s="37"/>
      <c r="JZI11" s="37"/>
      <c r="JZJ11" s="45"/>
      <c r="JZK11" s="46"/>
      <c r="JZL11" s="44"/>
      <c r="JZM11" s="45"/>
      <c r="JZN11" s="46"/>
      <c r="JZQ11" s="45"/>
      <c r="JZR11" s="46"/>
      <c r="JZS11" s="37"/>
      <c r="JZT11" s="37"/>
      <c r="JZU11" s="45"/>
      <c r="JZV11" s="46"/>
      <c r="JZW11" s="44"/>
      <c r="JZX11" s="45"/>
      <c r="JZY11" s="46"/>
      <c r="KAB11" s="45"/>
      <c r="KAC11" s="46"/>
      <c r="KAD11" s="37"/>
      <c r="KAE11" s="37"/>
      <c r="KAF11" s="45"/>
      <c r="KAG11" s="46"/>
      <c r="KAH11" s="44"/>
      <c r="KAI11" s="45"/>
      <c r="KAJ11" s="46"/>
      <c r="KAM11" s="45"/>
      <c r="KAN11" s="46"/>
      <c r="KAO11" s="37"/>
      <c r="KAP11" s="37"/>
      <c r="KAQ11" s="45"/>
      <c r="KAR11" s="46"/>
      <c r="KAS11" s="44"/>
      <c r="KAT11" s="45"/>
      <c r="KAU11" s="46"/>
      <c r="KAX11" s="45"/>
      <c r="KAY11" s="46"/>
      <c r="KAZ11" s="37"/>
      <c r="KBA11" s="37"/>
      <c r="KBB11" s="45"/>
      <c r="KBC11" s="46"/>
      <c r="KBD11" s="44"/>
      <c r="KBE11" s="45"/>
      <c r="KBF11" s="46"/>
      <c r="KBI11" s="45"/>
      <c r="KBJ11" s="46"/>
      <c r="KBK11" s="37"/>
      <c r="KBL11" s="37"/>
      <c r="KBM11" s="45"/>
      <c r="KBN11" s="46"/>
      <c r="KBO11" s="44"/>
      <c r="KBP11" s="45"/>
      <c r="KBQ11" s="46"/>
      <c r="KBT11" s="45"/>
      <c r="KBU11" s="46"/>
      <c r="KBV11" s="37"/>
      <c r="KBW11" s="37"/>
      <c r="KBX11" s="45"/>
      <c r="KBY11" s="46"/>
      <c r="KBZ11" s="44"/>
      <c r="KCA11" s="45"/>
      <c r="KCB11" s="46"/>
      <c r="KCE11" s="45"/>
      <c r="KCF11" s="46"/>
      <c r="KCG11" s="37"/>
      <c r="KCH11" s="37"/>
      <c r="KCI11" s="45"/>
      <c r="KCJ11" s="46"/>
      <c r="KCK11" s="44"/>
      <c r="KCL11" s="45"/>
      <c r="KCM11" s="46"/>
      <c r="KCP11" s="45"/>
      <c r="KCQ11" s="46"/>
      <c r="KCR11" s="37"/>
      <c r="KCS11" s="37"/>
      <c r="KCT11" s="45"/>
      <c r="KCU11" s="46"/>
      <c r="KCV11" s="44"/>
      <c r="KCW11" s="45"/>
      <c r="KCX11" s="46"/>
      <c r="KDA11" s="45"/>
      <c r="KDB11" s="46"/>
      <c r="KDC11" s="37"/>
      <c r="KDD11" s="37"/>
      <c r="KDE11" s="45"/>
      <c r="KDF11" s="46"/>
      <c r="KDG11" s="44"/>
      <c r="KDH11" s="45"/>
      <c r="KDI11" s="46"/>
      <c r="KDL11" s="45"/>
      <c r="KDM11" s="46"/>
      <c r="KDN11" s="37"/>
      <c r="KDO11" s="37"/>
      <c r="KDP11" s="45"/>
      <c r="KDQ11" s="46"/>
      <c r="KDR11" s="44"/>
      <c r="KDS11" s="45"/>
      <c r="KDT11" s="46"/>
      <c r="KDW11" s="45"/>
      <c r="KDX11" s="46"/>
      <c r="KDY11" s="37"/>
      <c r="KDZ11" s="37"/>
      <c r="KEA11" s="45"/>
      <c r="KEB11" s="46"/>
      <c r="KEC11" s="44"/>
      <c r="KED11" s="45"/>
      <c r="KEE11" s="46"/>
      <c r="KEH11" s="45"/>
      <c r="KEI11" s="46"/>
      <c r="KEJ11" s="37"/>
      <c r="KEK11" s="37"/>
      <c r="KEL11" s="45"/>
      <c r="KEM11" s="46"/>
      <c r="KEN11" s="44"/>
      <c r="KEO11" s="45"/>
      <c r="KEP11" s="46"/>
      <c r="KES11" s="45"/>
      <c r="KET11" s="46"/>
      <c r="KEU11" s="37"/>
      <c r="KEV11" s="37"/>
      <c r="KEW11" s="45"/>
      <c r="KEX11" s="46"/>
      <c r="KEY11" s="44"/>
      <c r="KEZ11" s="45"/>
      <c r="KFA11" s="46"/>
      <c r="KFD11" s="45"/>
      <c r="KFE11" s="46"/>
      <c r="KFF11" s="37"/>
      <c r="KFG11" s="37"/>
      <c r="KFH11" s="45"/>
      <c r="KFI11" s="46"/>
      <c r="KFJ11" s="44"/>
      <c r="KFK11" s="45"/>
      <c r="KFL11" s="46"/>
      <c r="KFO11" s="45"/>
      <c r="KFP11" s="46"/>
      <c r="KFQ11" s="37"/>
      <c r="KFR11" s="37"/>
      <c r="KFS11" s="45"/>
      <c r="KFT11" s="46"/>
      <c r="KFU11" s="44"/>
      <c r="KFV11" s="45"/>
      <c r="KFW11" s="46"/>
      <c r="KFZ11" s="45"/>
      <c r="KGA11" s="46"/>
      <c r="KGB11" s="37"/>
      <c r="KGC11" s="37"/>
      <c r="KGD11" s="45"/>
      <c r="KGE11" s="46"/>
      <c r="KGF11" s="44"/>
      <c r="KGG11" s="45"/>
      <c r="KGH11" s="46"/>
      <c r="KGK11" s="45"/>
      <c r="KGL11" s="46"/>
      <c r="KGM11" s="37"/>
      <c r="KGN11" s="37"/>
      <c r="KGO11" s="45"/>
      <c r="KGP11" s="46"/>
      <c r="KGQ11" s="44"/>
      <c r="KGR11" s="45"/>
      <c r="KGS11" s="46"/>
      <c r="KGV11" s="45"/>
      <c r="KGW11" s="46"/>
      <c r="KGX11" s="37"/>
      <c r="KGY11" s="37"/>
      <c r="KGZ11" s="45"/>
      <c r="KHA11" s="46"/>
      <c r="KHB11" s="44"/>
      <c r="KHC11" s="45"/>
      <c r="KHD11" s="46"/>
      <c r="KHG11" s="45"/>
      <c r="KHH11" s="46"/>
      <c r="KHI11" s="37"/>
      <c r="KHJ11" s="37"/>
      <c r="KHK11" s="45"/>
      <c r="KHL11" s="46"/>
      <c r="KHM11" s="44"/>
      <c r="KHN11" s="45"/>
      <c r="KHO11" s="46"/>
      <c r="KHR11" s="45"/>
      <c r="KHS11" s="46"/>
      <c r="KHT11" s="37"/>
      <c r="KHU11" s="37"/>
      <c r="KHV11" s="45"/>
      <c r="KHW11" s="46"/>
      <c r="KHX11" s="44"/>
      <c r="KHY11" s="45"/>
      <c r="KHZ11" s="46"/>
      <c r="KIC11" s="45"/>
      <c r="KID11" s="46"/>
      <c r="KIE11" s="37"/>
      <c r="KIF11" s="37"/>
      <c r="KIG11" s="45"/>
      <c r="KIH11" s="46"/>
      <c r="KII11" s="44"/>
      <c r="KIJ11" s="45"/>
      <c r="KIK11" s="46"/>
      <c r="KIN11" s="45"/>
      <c r="KIO11" s="46"/>
      <c r="KIP11" s="37"/>
      <c r="KIQ11" s="37"/>
      <c r="KIR11" s="45"/>
      <c r="KIS11" s="46"/>
      <c r="KIT11" s="44"/>
      <c r="KIU11" s="45"/>
      <c r="KIV11" s="46"/>
      <c r="KIY11" s="45"/>
      <c r="KIZ11" s="46"/>
      <c r="KJA11" s="37"/>
      <c r="KJB11" s="37"/>
      <c r="KJC11" s="45"/>
      <c r="KJD11" s="46"/>
      <c r="KJE11" s="44"/>
      <c r="KJF11" s="45"/>
      <c r="KJG11" s="46"/>
      <c r="KJJ11" s="45"/>
      <c r="KJK11" s="46"/>
      <c r="KJL11" s="37"/>
      <c r="KJM11" s="37"/>
      <c r="KJN11" s="45"/>
      <c r="KJO11" s="46"/>
      <c r="KJP11" s="44"/>
      <c r="KJQ11" s="45"/>
      <c r="KJR11" s="46"/>
      <c r="KJU11" s="45"/>
      <c r="KJV11" s="46"/>
      <c r="KJW11" s="37"/>
      <c r="KJX11" s="37"/>
      <c r="KJY11" s="45"/>
      <c r="KJZ11" s="46"/>
      <c r="KKA11" s="44"/>
      <c r="KKB11" s="45"/>
      <c r="KKC11" s="46"/>
      <c r="KKF11" s="45"/>
      <c r="KKG11" s="46"/>
      <c r="KKH11" s="37"/>
      <c r="KKI11" s="37"/>
      <c r="KKJ11" s="45"/>
      <c r="KKK11" s="46"/>
      <c r="KKL11" s="44"/>
      <c r="KKM11" s="45"/>
      <c r="KKN11" s="46"/>
      <c r="KKQ11" s="45"/>
      <c r="KKR11" s="46"/>
      <c r="KKS11" s="37"/>
      <c r="KKT11" s="37"/>
      <c r="KKU11" s="45"/>
      <c r="KKV11" s="46"/>
      <c r="KKW11" s="44"/>
      <c r="KKX11" s="45"/>
      <c r="KKY11" s="46"/>
      <c r="KLB11" s="45"/>
      <c r="KLC11" s="46"/>
      <c r="KLD11" s="37"/>
      <c r="KLE11" s="37"/>
      <c r="KLF11" s="45"/>
      <c r="KLG11" s="46"/>
      <c r="KLH11" s="44"/>
      <c r="KLI11" s="45"/>
      <c r="KLJ11" s="46"/>
      <c r="KLM11" s="45"/>
      <c r="KLN11" s="46"/>
      <c r="KLO11" s="37"/>
      <c r="KLP11" s="37"/>
      <c r="KLQ11" s="45"/>
      <c r="KLR11" s="46"/>
      <c r="KLS11" s="44"/>
      <c r="KLT11" s="45"/>
      <c r="KLU11" s="46"/>
      <c r="KLX11" s="45"/>
      <c r="KLY11" s="46"/>
      <c r="KLZ11" s="37"/>
      <c r="KMA11" s="37"/>
      <c r="KMB11" s="45"/>
      <c r="KMC11" s="46"/>
      <c r="KMD11" s="44"/>
      <c r="KME11" s="45"/>
      <c r="KMF11" s="46"/>
      <c r="KMI11" s="45"/>
      <c r="KMJ11" s="46"/>
      <c r="KMK11" s="37"/>
      <c r="KML11" s="37"/>
      <c r="KMM11" s="45"/>
      <c r="KMN11" s="46"/>
      <c r="KMO11" s="44"/>
      <c r="KMP11" s="45"/>
      <c r="KMQ11" s="46"/>
      <c r="KMT11" s="45"/>
      <c r="KMU11" s="46"/>
      <c r="KMV11" s="37"/>
      <c r="KMW11" s="37"/>
      <c r="KMX11" s="45"/>
      <c r="KMY11" s="46"/>
      <c r="KMZ11" s="44"/>
      <c r="KNA11" s="45"/>
      <c r="KNB11" s="46"/>
      <c r="KNE11" s="45"/>
      <c r="KNF11" s="46"/>
      <c r="KNG11" s="37"/>
      <c r="KNH11" s="37"/>
      <c r="KNI11" s="45"/>
      <c r="KNJ11" s="46"/>
      <c r="KNK11" s="44"/>
      <c r="KNL11" s="45"/>
      <c r="KNM11" s="46"/>
      <c r="KNP11" s="45"/>
      <c r="KNQ11" s="46"/>
      <c r="KNR11" s="37"/>
      <c r="KNS11" s="37"/>
      <c r="KNT11" s="45"/>
      <c r="KNU11" s="46"/>
      <c r="KNV11" s="44"/>
      <c r="KNW11" s="45"/>
      <c r="KNX11" s="46"/>
      <c r="KOA11" s="45"/>
      <c r="KOB11" s="46"/>
      <c r="KOC11" s="37"/>
      <c r="KOD11" s="37"/>
      <c r="KOE11" s="45"/>
      <c r="KOF11" s="46"/>
      <c r="KOG11" s="44"/>
      <c r="KOH11" s="45"/>
      <c r="KOI11" s="46"/>
      <c r="KOL11" s="45"/>
      <c r="KOM11" s="46"/>
      <c r="KON11" s="37"/>
      <c r="KOO11" s="37"/>
      <c r="KOP11" s="45"/>
      <c r="KOQ11" s="46"/>
      <c r="KOR11" s="44"/>
      <c r="KOS11" s="45"/>
      <c r="KOT11" s="46"/>
      <c r="KOW11" s="45"/>
      <c r="KOX11" s="46"/>
      <c r="KOY11" s="37"/>
      <c r="KOZ11" s="37"/>
      <c r="KPA11" s="45"/>
      <c r="KPB11" s="46"/>
      <c r="KPC11" s="44"/>
      <c r="KPD11" s="45"/>
      <c r="KPE11" s="46"/>
      <c r="KPH11" s="45"/>
      <c r="KPI11" s="46"/>
      <c r="KPJ11" s="37"/>
      <c r="KPK11" s="37"/>
      <c r="KPL11" s="45"/>
      <c r="KPM11" s="46"/>
      <c r="KPN11" s="44"/>
      <c r="KPO11" s="45"/>
      <c r="KPP11" s="46"/>
      <c r="KPS11" s="45"/>
      <c r="KPT11" s="46"/>
      <c r="KPU11" s="37"/>
      <c r="KPV11" s="37"/>
      <c r="KPW11" s="45"/>
      <c r="KPX11" s="46"/>
      <c r="KPY11" s="44"/>
      <c r="KPZ11" s="45"/>
      <c r="KQA11" s="46"/>
      <c r="KQD11" s="45"/>
      <c r="KQE11" s="46"/>
      <c r="KQF11" s="37"/>
      <c r="KQG11" s="37"/>
      <c r="KQH11" s="45"/>
      <c r="KQI11" s="46"/>
      <c r="KQJ11" s="44"/>
      <c r="KQK11" s="45"/>
      <c r="KQL11" s="46"/>
      <c r="KQO11" s="45"/>
      <c r="KQP11" s="46"/>
      <c r="KQQ11" s="37"/>
      <c r="KQR11" s="37"/>
      <c r="KQS11" s="45"/>
      <c r="KQT11" s="46"/>
      <c r="KQU11" s="44"/>
      <c r="KQV11" s="45"/>
      <c r="KQW11" s="46"/>
      <c r="KQZ11" s="45"/>
      <c r="KRA11" s="46"/>
      <c r="KRB11" s="37"/>
      <c r="KRC11" s="37"/>
      <c r="KRD11" s="45"/>
      <c r="KRE11" s="46"/>
      <c r="KRF11" s="44"/>
      <c r="KRG11" s="45"/>
      <c r="KRH11" s="46"/>
      <c r="KRK11" s="45"/>
      <c r="KRL11" s="46"/>
      <c r="KRM11" s="37"/>
      <c r="KRN11" s="37"/>
      <c r="KRO11" s="45"/>
      <c r="KRP11" s="46"/>
      <c r="KRQ11" s="44"/>
      <c r="KRR11" s="45"/>
      <c r="KRS11" s="46"/>
      <c r="KRV11" s="45"/>
      <c r="KRW11" s="46"/>
      <c r="KRX11" s="37"/>
      <c r="KRY11" s="37"/>
      <c r="KRZ11" s="45"/>
      <c r="KSA11" s="46"/>
      <c r="KSB11" s="44"/>
      <c r="KSC11" s="45"/>
      <c r="KSD11" s="46"/>
      <c r="KSG11" s="45"/>
      <c r="KSH11" s="46"/>
      <c r="KSI11" s="37"/>
      <c r="KSJ11" s="37"/>
      <c r="KSK11" s="45"/>
      <c r="KSL11" s="46"/>
      <c r="KSM11" s="44"/>
      <c r="KSN11" s="45"/>
      <c r="KSO11" s="46"/>
      <c r="KSR11" s="45"/>
      <c r="KSS11" s="46"/>
      <c r="KST11" s="37"/>
      <c r="KSU11" s="37"/>
      <c r="KSV11" s="45"/>
      <c r="KSW11" s="46"/>
      <c r="KSX11" s="44"/>
      <c r="KSY11" s="45"/>
      <c r="KSZ11" s="46"/>
      <c r="KTC11" s="45"/>
      <c r="KTD11" s="46"/>
      <c r="KTE11" s="37"/>
      <c r="KTF11" s="37"/>
      <c r="KTG11" s="45"/>
      <c r="KTH11" s="46"/>
      <c r="KTI11" s="44"/>
      <c r="KTJ11" s="45"/>
      <c r="KTK11" s="46"/>
      <c r="KTN11" s="45"/>
      <c r="KTO11" s="46"/>
      <c r="KTP11" s="37"/>
      <c r="KTQ11" s="37"/>
      <c r="KTR11" s="45"/>
      <c r="KTS11" s="46"/>
      <c r="KTT11" s="44"/>
      <c r="KTU11" s="45"/>
      <c r="KTV11" s="46"/>
      <c r="KTY11" s="45"/>
      <c r="KTZ11" s="46"/>
      <c r="KUA11" s="37"/>
      <c r="KUB11" s="37"/>
      <c r="KUC11" s="45"/>
      <c r="KUD11" s="46"/>
      <c r="KUE11" s="44"/>
      <c r="KUF11" s="45"/>
      <c r="KUG11" s="46"/>
      <c r="KUJ11" s="45"/>
      <c r="KUK11" s="46"/>
      <c r="KUL11" s="37"/>
      <c r="KUM11" s="37"/>
      <c r="KUN11" s="45"/>
      <c r="KUO11" s="46"/>
      <c r="KUP11" s="44"/>
      <c r="KUQ11" s="45"/>
      <c r="KUR11" s="46"/>
      <c r="KUU11" s="45"/>
      <c r="KUV11" s="46"/>
      <c r="KUW11" s="37"/>
      <c r="KUX11" s="37"/>
      <c r="KUY11" s="45"/>
      <c r="KUZ11" s="46"/>
      <c r="KVA11" s="44"/>
      <c r="KVB11" s="45"/>
      <c r="KVC11" s="46"/>
      <c r="KVF11" s="45"/>
      <c r="KVG11" s="46"/>
      <c r="KVH11" s="37"/>
      <c r="KVI11" s="37"/>
      <c r="KVJ11" s="45"/>
      <c r="KVK11" s="46"/>
      <c r="KVL11" s="44"/>
      <c r="KVM11" s="45"/>
      <c r="KVN11" s="46"/>
      <c r="KVQ11" s="45"/>
      <c r="KVR11" s="46"/>
      <c r="KVS11" s="37"/>
      <c r="KVT11" s="37"/>
      <c r="KVU11" s="45"/>
      <c r="KVV11" s="46"/>
      <c r="KVW11" s="44"/>
      <c r="KVX11" s="45"/>
      <c r="KVY11" s="46"/>
      <c r="KWB11" s="45"/>
      <c r="KWC11" s="46"/>
      <c r="KWD11" s="37"/>
      <c r="KWE11" s="37"/>
      <c r="KWF11" s="45"/>
      <c r="KWG11" s="46"/>
      <c r="KWH11" s="44"/>
      <c r="KWI11" s="45"/>
      <c r="KWJ11" s="46"/>
      <c r="KWM11" s="45"/>
      <c r="KWN11" s="46"/>
      <c r="KWO11" s="37"/>
      <c r="KWP11" s="37"/>
      <c r="KWQ11" s="45"/>
      <c r="KWR11" s="46"/>
      <c r="KWS11" s="44"/>
      <c r="KWT11" s="45"/>
      <c r="KWU11" s="46"/>
      <c r="KWX11" s="45"/>
      <c r="KWY11" s="46"/>
      <c r="KWZ11" s="37"/>
      <c r="KXA11" s="37"/>
      <c r="KXB11" s="45"/>
      <c r="KXC11" s="46"/>
      <c r="KXD11" s="44"/>
      <c r="KXE11" s="45"/>
      <c r="KXF11" s="46"/>
      <c r="KXI11" s="45"/>
      <c r="KXJ11" s="46"/>
      <c r="KXK11" s="37"/>
      <c r="KXL11" s="37"/>
      <c r="KXM11" s="45"/>
      <c r="KXN11" s="46"/>
      <c r="KXO11" s="44"/>
      <c r="KXP11" s="45"/>
      <c r="KXQ11" s="46"/>
      <c r="KXT11" s="45"/>
      <c r="KXU11" s="46"/>
      <c r="KXV11" s="37"/>
      <c r="KXW11" s="37"/>
      <c r="KXX11" s="45"/>
      <c r="KXY11" s="46"/>
      <c r="KXZ11" s="44"/>
      <c r="KYA11" s="45"/>
      <c r="KYB11" s="46"/>
      <c r="KYE11" s="45"/>
      <c r="KYF11" s="46"/>
      <c r="KYG11" s="37"/>
      <c r="KYH11" s="37"/>
      <c r="KYI11" s="45"/>
      <c r="KYJ11" s="46"/>
      <c r="KYK11" s="44"/>
      <c r="KYL11" s="45"/>
      <c r="KYM11" s="46"/>
      <c r="KYP11" s="45"/>
      <c r="KYQ11" s="46"/>
      <c r="KYR11" s="37"/>
      <c r="KYS11" s="37"/>
      <c r="KYT11" s="45"/>
      <c r="KYU11" s="46"/>
      <c r="KYV11" s="44"/>
      <c r="KYW11" s="45"/>
      <c r="KYX11" s="46"/>
      <c r="KZA11" s="45"/>
      <c r="KZB11" s="46"/>
      <c r="KZC11" s="37"/>
      <c r="KZD11" s="37"/>
      <c r="KZE11" s="45"/>
      <c r="KZF11" s="46"/>
      <c r="KZG11" s="44"/>
      <c r="KZH11" s="45"/>
      <c r="KZI11" s="46"/>
      <c r="KZL11" s="45"/>
      <c r="KZM11" s="46"/>
      <c r="KZN11" s="37"/>
      <c r="KZO11" s="37"/>
      <c r="KZP11" s="45"/>
      <c r="KZQ11" s="46"/>
      <c r="KZR11" s="44"/>
      <c r="KZS11" s="45"/>
      <c r="KZT11" s="46"/>
      <c r="KZW11" s="45"/>
      <c r="KZX11" s="46"/>
      <c r="KZY11" s="37"/>
      <c r="KZZ11" s="37"/>
      <c r="LAA11" s="45"/>
      <c r="LAB11" s="46"/>
      <c r="LAC11" s="44"/>
      <c r="LAD11" s="45"/>
      <c r="LAE11" s="46"/>
      <c r="LAH11" s="45"/>
      <c r="LAI11" s="46"/>
      <c r="LAJ11" s="37"/>
      <c r="LAK11" s="37"/>
      <c r="LAL11" s="45"/>
      <c r="LAM11" s="46"/>
      <c r="LAN11" s="44"/>
      <c r="LAO11" s="45"/>
      <c r="LAP11" s="46"/>
      <c r="LAS11" s="45"/>
      <c r="LAT11" s="46"/>
      <c r="LAU11" s="37"/>
      <c r="LAV11" s="37"/>
      <c r="LAW11" s="45"/>
      <c r="LAX11" s="46"/>
      <c r="LAY11" s="44"/>
      <c r="LAZ11" s="45"/>
      <c r="LBA11" s="46"/>
      <c r="LBD11" s="45"/>
      <c r="LBE11" s="46"/>
      <c r="LBF11" s="37"/>
      <c r="LBG11" s="37"/>
      <c r="LBH11" s="45"/>
      <c r="LBI11" s="46"/>
      <c r="LBJ11" s="44"/>
      <c r="LBK11" s="45"/>
      <c r="LBL11" s="46"/>
      <c r="LBO11" s="45"/>
      <c r="LBP11" s="46"/>
      <c r="LBQ11" s="37"/>
      <c r="LBR11" s="37"/>
      <c r="LBS11" s="45"/>
      <c r="LBT11" s="46"/>
      <c r="LBU11" s="44"/>
      <c r="LBV11" s="45"/>
      <c r="LBW11" s="46"/>
      <c r="LBZ11" s="45"/>
      <c r="LCA11" s="46"/>
      <c r="LCB11" s="37"/>
      <c r="LCC11" s="37"/>
      <c r="LCD11" s="45"/>
      <c r="LCE11" s="46"/>
      <c r="LCF11" s="44"/>
      <c r="LCG11" s="45"/>
      <c r="LCH11" s="46"/>
      <c r="LCK11" s="45"/>
      <c r="LCL11" s="46"/>
      <c r="LCM11" s="37"/>
      <c r="LCN11" s="37"/>
      <c r="LCO11" s="45"/>
      <c r="LCP11" s="46"/>
      <c r="LCQ11" s="44"/>
      <c r="LCR11" s="45"/>
      <c r="LCS11" s="46"/>
      <c r="LCV11" s="45"/>
      <c r="LCW11" s="46"/>
      <c r="LCX11" s="37"/>
      <c r="LCY11" s="37"/>
      <c r="LCZ11" s="45"/>
      <c r="LDA11" s="46"/>
      <c r="LDB11" s="44"/>
      <c r="LDC11" s="45"/>
      <c r="LDD11" s="46"/>
      <c r="LDG11" s="45"/>
      <c r="LDH11" s="46"/>
      <c r="LDI11" s="37"/>
      <c r="LDJ11" s="37"/>
      <c r="LDK11" s="45"/>
      <c r="LDL11" s="46"/>
      <c r="LDM11" s="44"/>
      <c r="LDN11" s="45"/>
      <c r="LDO11" s="46"/>
      <c r="LDR11" s="45"/>
      <c r="LDS11" s="46"/>
      <c r="LDT11" s="37"/>
      <c r="LDU11" s="37"/>
      <c r="LDV11" s="45"/>
      <c r="LDW11" s="46"/>
      <c r="LDX11" s="44"/>
      <c r="LDY11" s="45"/>
      <c r="LDZ11" s="46"/>
      <c r="LEC11" s="45"/>
      <c r="LED11" s="46"/>
      <c r="LEE11" s="37"/>
      <c r="LEF11" s="37"/>
      <c r="LEG11" s="45"/>
      <c r="LEH11" s="46"/>
      <c r="LEI11" s="44"/>
      <c r="LEJ11" s="45"/>
      <c r="LEK11" s="46"/>
      <c r="LEN11" s="45"/>
      <c r="LEO11" s="46"/>
      <c r="LEP11" s="37"/>
      <c r="LEQ11" s="37"/>
      <c r="LER11" s="45"/>
      <c r="LES11" s="46"/>
      <c r="LET11" s="44"/>
      <c r="LEU11" s="45"/>
      <c r="LEV11" s="46"/>
      <c r="LEY11" s="45"/>
      <c r="LEZ11" s="46"/>
      <c r="LFA11" s="37"/>
      <c r="LFB11" s="37"/>
      <c r="LFC11" s="45"/>
      <c r="LFD11" s="46"/>
      <c r="LFE11" s="44"/>
      <c r="LFF11" s="45"/>
      <c r="LFG11" s="46"/>
      <c r="LFJ11" s="45"/>
      <c r="LFK11" s="46"/>
      <c r="LFL11" s="37"/>
      <c r="LFM11" s="37"/>
      <c r="LFN11" s="45"/>
      <c r="LFO11" s="46"/>
      <c r="LFP11" s="44"/>
      <c r="LFQ11" s="45"/>
      <c r="LFR11" s="46"/>
      <c r="LFU11" s="45"/>
      <c r="LFV11" s="46"/>
      <c r="LFW11" s="37"/>
      <c r="LFX11" s="37"/>
      <c r="LFY11" s="45"/>
      <c r="LFZ11" s="46"/>
      <c r="LGA11" s="44"/>
      <c r="LGB11" s="45"/>
      <c r="LGC11" s="46"/>
      <c r="LGF11" s="45"/>
      <c r="LGG11" s="46"/>
      <c r="LGH11" s="37"/>
      <c r="LGI11" s="37"/>
      <c r="LGJ11" s="45"/>
      <c r="LGK11" s="46"/>
      <c r="LGL11" s="44"/>
      <c r="LGM11" s="45"/>
      <c r="LGN11" s="46"/>
      <c r="LGQ11" s="45"/>
      <c r="LGR11" s="46"/>
      <c r="LGS11" s="37"/>
      <c r="LGT11" s="37"/>
      <c r="LGU11" s="45"/>
      <c r="LGV11" s="46"/>
      <c r="LGW11" s="44"/>
      <c r="LGX11" s="45"/>
      <c r="LGY11" s="46"/>
      <c r="LHB11" s="45"/>
      <c r="LHC11" s="46"/>
      <c r="LHD11" s="37"/>
      <c r="LHE11" s="37"/>
      <c r="LHF11" s="45"/>
      <c r="LHG11" s="46"/>
      <c r="LHH11" s="44"/>
      <c r="LHI11" s="45"/>
      <c r="LHJ11" s="46"/>
      <c r="LHM11" s="45"/>
      <c r="LHN11" s="46"/>
      <c r="LHO11" s="37"/>
      <c r="LHP11" s="37"/>
      <c r="LHQ11" s="45"/>
      <c r="LHR11" s="46"/>
      <c r="LHS11" s="44"/>
      <c r="LHT11" s="45"/>
      <c r="LHU11" s="46"/>
      <c r="LHX11" s="45"/>
      <c r="LHY11" s="46"/>
      <c r="LHZ11" s="37"/>
      <c r="LIA11" s="37"/>
      <c r="LIB11" s="45"/>
      <c r="LIC11" s="46"/>
      <c r="LID11" s="44"/>
      <c r="LIE11" s="45"/>
      <c r="LIF11" s="46"/>
      <c r="LII11" s="45"/>
      <c r="LIJ11" s="46"/>
      <c r="LIK11" s="37"/>
      <c r="LIL11" s="37"/>
      <c r="LIM11" s="45"/>
      <c r="LIN11" s="46"/>
      <c r="LIO11" s="44"/>
      <c r="LIP11" s="45"/>
      <c r="LIQ11" s="46"/>
      <c r="LIT11" s="45"/>
      <c r="LIU11" s="46"/>
      <c r="LIV11" s="37"/>
      <c r="LIW11" s="37"/>
      <c r="LIX11" s="45"/>
      <c r="LIY11" s="46"/>
      <c r="LIZ11" s="44"/>
      <c r="LJA11" s="45"/>
      <c r="LJB11" s="46"/>
      <c r="LJE11" s="45"/>
      <c r="LJF11" s="46"/>
      <c r="LJG11" s="37"/>
      <c r="LJH11" s="37"/>
      <c r="LJI11" s="45"/>
      <c r="LJJ11" s="46"/>
      <c r="LJK11" s="44"/>
      <c r="LJL11" s="45"/>
      <c r="LJM11" s="46"/>
      <c r="LJP11" s="45"/>
      <c r="LJQ11" s="46"/>
      <c r="LJR11" s="37"/>
      <c r="LJS11" s="37"/>
      <c r="LJT11" s="45"/>
      <c r="LJU11" s="46"/>
      <c r="LJV11" s="44"/>
      <c r="LJW11" s="45"/>
      <c r="LJX11" s="46"/>
      <c r="LKA11" s="45"/>
      <c r="LKB11" s="46"/>
      <c r="LKC11" s="37"/>
      <c r="LKD11" s="37"/>
      <c r="LKE11" s="45"/>
      <c r="LKF11" s="46"/>
      <c r="LKG11" s="44"/>
      <c r="LKH11" s="45"/>
      <c r="LKI11" s="46"/>
      <c r="LKL11" s="45"/>
      <c r="LKM11" s="46"/>
      <c r="LKN11" s="37"/>
      <c r="LKO11" s="37"/>
      <c r="LKP11" s="45"/>
      <c r="LKQ11" s="46"/>
      <c r="LKR11" s="44"/>
      <c r="LKS11" s="45"/>
      <c r="LKT11" s="46"/>
      <c r="LKW11" s="45"/>
      <c r="LKX11" s="46"/>
      <c r="LKY11" s="37"/>
      <c r="LKZ11" s="37"/>
      <c r="LLA11" s="45"/>
      <c r="LLB11" s="46"/>
      <c r="LLC11" s="44"/>
      <c r="LLD11" s="45"/>
      <c r="LLE11" s="46"/>
      <c r="LLH11" s="45"/>
      <c r="LLI11" s="46"/>
      <c r="LLJ11" s="37"/>
      <c r="LLK11" s="37"/>
      <c r="LLL11" s="45"/>
      <c r="LLM11" s="46"/>
      <c r="LLN11" s="44"/>
      <c r="LLO11" s="45"/>
      <c r="LLP11" s="46"/>
      <c r="LLS11" s="45"/>
      <c r="LLT11" s="46"/>
      <c r="LLU11" s="37"/>
      <c r="LLV11" s="37"/>
      <c r="LLW11" s="45"/>
      <c r="LLX11" s="46"/>
      <c r="LLY11" s="44"/>
      <c r="LLZ11" s="45"/>
      <c r="LMA11" s="46"/>
      <c r="LMD11" s="45"/>
      <c r="LME11" s="46"/>
      <c r="LMF11" s="37"/>
      <c r="LMG11" s="37"/>
      <c r="LMH11" s="45"/>
      <c r="LMI11" s="46"/>
      <c r="LMJ11" s="44"/>
      <c r="LMK11" s="45"/>
      <c r="LML11" s="46"/>
      <c r="LMO11" s="45"/>
      <c r="LMP11" s="46"/>
      <c r="LMQ11" s="37"/>
      <c r="LMR11" s="37"/>
      <c r="LMS11" s="45"/>
      <c r="LMT11" s="46"/>
      <c r="LMU11" s="44"/>
      <c r="LMV11" s="45"/>
      <c r="LMW11" s="46"/>
      <c r="LMZ11" s="45"/>
      <c r="LNA11" s="46"/>
      <c r="LNB11" s="37"/>
      <c r="LNC11" s="37"/>
      <c r="LND11" s="45"/>
      <c r="LNE11" s="46"/>
      <c r="LNF11" s="44"/>
      <c r="LNG11" s="45"/>
      <c r="LNH11" s="46"/>
      <c r="LNK11" s="45"/>
      <c r="LNL11" s="46"/>
      <c r="LNM11" s="37"/>
      <c r="LNN11" s="37"/>
      <c r="LNO11" s="45"/>
      <c r="LNP11" s="46"/>
      <c r="LNQ11" s="44"/>
      <c r="LNR11" s="45"/>
      <c r="LNS11" s="46"/>
      <c r="LNV11" s="45"/>
      <c r="LNW11" s="46"/>
      <c r="LNX11" s="37"/>
      <c r="LNY11" s="37"/>
      <c r="LNZ11" s="45"/>
      <c r="LOA11" s="46"/>
      <c r="LOB11" s="44"/>
      <c r="LOC11" s="45"/>
      <c r="LOD11" s="46"/>
      <c r="LOG11" s="45"/>
      <c r="LOH11" s="46"/>
      <c r="LOI11" s="37"/>
      <c r="LOJ11" s="37"/>
      <c r="LOK11" s="45"/>
      <c r="LOL11" s="46"/>
      <c r="LOM11" s="44"/>
      <c r="LON11" s="45"/>
      <c r="LOO11" s="46"/>
      <c r="LOR11" s="45"/>
      <c r="LOS11" s="46"/>
      <c r="LOT11" s="37"/>
      <c r="LOU11" s="37"/>
      <c r="LOV11" s="45"/>
      <c r="LOW11" s="46"/>
      <c r="LOX11" s="44"/>
      <c r="LOY11" s="45"/>
      <c r="LOZ11" s="46"/>
      <c r="LPC11" s="45"/>
      <c r="LPD11" s="46"/>
      <c r="LPE11" s="37"/>
      <c r="LPF11" s="37"/>
      <c r="LPG11" s="45"/>
      <c r="LPH11" s="46"/>
      <c r="LPI11" s="44"/>
      <c r="LPJ11" s="45"/>
      <c r="LPK11" s="46"/>
      <c r="LPN11" s="45"/>
      <c r="LPO11" s="46"/>
      <c r="LPP11" s="37"/>
      <c r="LPQ11" s="37"/>
      <c r="LPR11" s="45"/>
      <c r="LPS11" s="46"/>
      <c r="LPT11" s="44"/>
      <c r="LPU11" s="45"/>
      <c r="LPV11" s="46"/>
      <c r="LPY11" s="45"/>
      <c r="LPZ11" s="46"/>
      <c r="LQA11" s="37"/>
      <c r="LQB11" s="37"/>
      <c r="LQC11" s="45"/>
      <c r="LQD11" s="46"/>
      <c r="LQE11" s="44"/>
      <c r="LQF11" s="45"/>
      <c r="LQG11" s="46"/>
      <c r="LQJ11" s="45"/>
      <c r="LQK11" s="46"/>
      <c r="LQL11" s="37"/>
      <c r="LQM11" s="37"/>
      <c r="LQN11" s="45"/>
      <c r="LQO11" s="46"/>
      <c r="LQP11" s="44"/>
      <c r="LQQ11" s="45"/>
      <c r="LQR11" s="46"/>
      <c r="LQU11" s="45"/>
      <c r="LQV11" s="46"/>
      <c r="LQW11" s="37"/>
      <c r="LQX11" s="37"/>
      <c r="LQY11" s="45"/>
      <c r="LQZ11" s="46"/>
      <c r="LRA11" s="44"/>
      <c r="LRB11" s="45"/>
      <c r="LRC11" s="46"/>
      <c r="LRF11" s="45"/>
      <c r="LRG11" s="46"/>
      <c r="LRH11" s="37"/>
      <c r="LRI11" s="37"/>
      <c r="LRJ11" s="45"/>
      <c r="LRK11" s="46"/>
      <c r="LRL11" s="44"/>
      <c r="LRM11" s="45"/>
      <c r="LRN11" s="46"/>
      <c r="LRQ11" s="45"/>
      <c r="LRR11" s="46"/>
      <c r="LRS11" s="37"/>
      <c r="LRT11" s="37"/>
      <c r="LRU11" s="45"/>
      <c r="LRV11" s="46"/>
      <c r="LRW11" s="44"/>
      <c r="LRX11" s="45"/>
      <c r="LRY11" s="46"/>
      <c r="LSB11" s="45"/>
      <c r="LSC11" s="46"/>
      <c r="LSD11" s="37"/>
      <c r="LSE11" s="37"/>
      <c r="LSF11" s="45"/>
      <c r="LSG11" s="46"/>
      <c r="LSH11" s="44"/>
      <c r="LSI11" s="45"/>
      <c r="LSJ11" s="46"/>
      <c r="LSM11" s="45"/>
      <c r="LSN11" s="46"/>
      <c r="LSO11" s="37"/>
      <c r="LSP11" s="37"/>
      <c r="LSQ11" s="45"/>
      <c r="LSR11" s="46"/>
      <c r="LSS11" s="44"/>
      <c r="LST11" s="45"/>
      <c r="LSU11" s="46"/>
      <c r="LSX11" s="45"/>
      <c r="LSY11" s="46"/>
      <c r="LSZ11" s="37"/>
      <c r="LTA11" s="37"/>
      <c r="LTB11" s="45"/>
      <c r="LTC11" s="46"/>
      <c r="LTD11" s="44"/>
      <c r="LTE11" s="45"/>
      <c r="LTF11" s="46"/>
      <c r="LTI11" s="45"/>
      <c r="LTJ11" s="46"/>
      <c r="LTK11" s="37"/>
      <c r="LTL11" s="37"/>
      <c r="LTM11" s="45"/>
      <c r="LTN11" s="46"/>
      <c r="LTO11" s="44"/>
      <c r="LTP11" s="45"/>
      <c r="LTQ11" s="46"/>
      <c r="LTT11" s="45"/>
      <c r="LTU11" s="46"/>
      <c r="LTV11" s="37"/>
      <c r="LTW11" s="37"/>
      <c r="LTX11" s="45"/>
      <c r="LTY11" s="46"/>
      <c r="LTZ11" s="44"/>
      <c r="LUA11" s="45"/>
      <c r="LUB11" s="46"/>
      <c r="LUE11" s="45"/>
      <c r="LUF11" s="46"/>
      <c r="LUG11" s="37"/>
      <c r="LUH11" s="37"/>
      <c r="LUI11" s="45"/>
      <c r="LUJ11" s="46"/>
      <c r="LUK11" s="44"/>
      <c r="LUL11" s="45"/>
      <c r="LUM11" s="46"/>
      <c r="LUP11" s="45"/>
      <c r="LUQ11" s="46"/>
      <c r="LUR11" s="37"/>
      <c r="LUS11" s="37"/>
      <c r="LUT11" s="45"/>
      <c r="LUU11" s="46"/>
      <c r="LUV11" s="44"/>
      <c r="LUW11" s="45"/>
      <c r="LUX11" s="46"/>
      <c r="LVA11" s="45"/>
      <c r="LVB11" s="46"/>
      <c r="LVC11" s="37"/>
      <c r="LVD11" s="37"/>
      <c r="LVE11" s="45"/>
      <c r="LVF11" s="46"/>
      <c r="LVG11" s="44"/>
      <c r="LVH11" s="45"/>
      <c r="LVI11" s="46"/>
      <c r="LVL11" s="45"/>
      <c r="LVM11" s="46"/>
      <c r="LVN11" s="37"/>
      <c r="LVO11" s="37"/>
      <c r="LVP11" s="45"/>
      <c r="LVQ11" s="46"/>
      <c r="LVR11" s="44"/>
      <c r="LVS11" s="45"/>
      <c r="LVT11" s="46"/>
      <c r="LVW11" s="45"/>
      <c r="LVX11" s="46"/>
      <c r="LVY11" s="37"/>
      <c r="LVZ11" s="37"/>
      <c r="LWA11" s="45"/>
      <c r="LWB11" s="46"/>
      <c r="LWC11" s="44"/>
      <c r="LWD11" s="45"/>
      <c r="LWE11" s="46"/>
      <c r="LWH11" s="45"/>
      <c r="LWI11" s="46"/>
      <c r="LWJ11" s="37"/>
      <c r="LWK11" s="37"/>
      <c r="LWL11" s="45"/>
      <c r="LWM11" s="46"/>
      <c r="LWN11" s="44"/>
      <c r="LWO11" s="45"/>
      <c r="LWP11" s="46"/>
      <c r="LWS11" s="45"/>
      <c r="LWT11" s="46"/>
      <c r="LWU11" s="37"/>
      <c r="LWV11" s="37"/>
      <c r="LWW11" s="45"/>
      <c r="LWX11" s="46"/>
      <c r="LWY11" s="44"/>
      <c r="LWZ11" s="45"/>
      <c r="LXA11" s="46"/>
      <c r="LXD11" s="45"/>
      <c r="LXE11" s="46"/>
      <c r="LXF11" s="37"/>
      <c r="LXG11" s="37"/>
      <c r="LXH11" s="45"/>
      <c r="LXI11" s="46"/>
      <c r="LXJ11" s="44"/>
      <c r="LXK11" s="45"/>
      <c r="LXL11" s="46"/>
      <c r="LXO11" s="45"/>
      <c r="LXP11" s="46"/>
      <c r="LXQ11" s="37"/>
      <c r="LXR11" s="37"/>
      <c r="LXS11" s="45"/>
      <c r="LXT11" s="46"/>
      <c r="LXU11" s="44"/>
      <c r="LXV11" s="45"/>
      <c r="LXW11" s="46"/>
      <c r="LXZ11" s="45"/>
      <c r="LYA11" s="46"/>
      <c r="LYB11" s="37"/>
      <c r="LYC11" s="37"/>
      <c r="LYD11" s="45"/>
      <c r="LYE11" s="46"/>
      <c r="LYF11" s="44"/>
      <c r="LYG11" s="45"/>
      <c r="LYH11" s="46"/>
      <c r="LYK11" s="45"/>
      <c r="LYL11" s="46"/>
      <c r="LYM11" s="37"/>
      <c r="LYN11" s="37"/>
      <c r="LYO11" s="45"/>
      <c r="LYP11" s="46"/>
      <c r="LYQ11" s="44"/>
      <c r="LYR11" s="45"/>
      <c r="LYS11" s="46"/>
      <c r="LYV11" s="45"/>
      <c r="LYW11" s="46"/>
      <c r="LYX11" s="37"/>
      <c r="LYY11" s="37"/>
      <c r="LYZ11" s="45"/>
      <c r="LZA11" s="46"/>
      <c r="LZB11" s="44"/>
      <c r="LZC11" s="45"/>
      <c r="LZD11" s="46"/>
      <c r="LZG11" s="45"/>
      <c r="LZH11" s="46"/>
      <c r="LZI11" s="37"/>
      <c r="LZJ11" s="37"/>
      <c r="LZK11" s="45"/>
      <c r="LZL11" s="46"/>
      <c r="LZM11" s="44"/>
      <c r="LZN11" s="45"/>
      <c r="LZO11" s="46"/>
      <c r="LZR11" s="45"/>
      <c r="LZS11" s="46"/>
      <c r="LZT11" s="37"/>
      <c r="LZU11" s="37"/>
      <c r="LZV11" s="45"/>
      <c r="LZW11" s="46"/>
      <c r="LZX11" s="44"/>
      <c r="LZY11" s="45"/>
      <c r="LZZ11" s="46"/>
      <c r="MAC11" s="45"/>
      <c r="MAD11" s="46"/>
      <c r="MAE11" s="37"/>
      <c r="MAF11" s="37"/>
      <c r="MAG11" s="45"/>
      <c r="MAH11" s="46"/>
      <c r="MAI11" s="44"/>
      <c r="MAJ11" s="45"/>
      <c r="MAK11" s="46"/>
      <c r="MAN11" s="45"/>
      <c r="MAO11" s="46"/>
      <c r="MAP11" s="37"/>
      <c r="MAQ11" s="37"/>
      <c r="MAR11" s="45"/>
      <c r="MAS11" s="46"/>
      <c r="MAT11" s="44"/>
      <c r="MAU11" s="45"/>
      <c r="MAV11" s="46"/>
      <c r="MAY11" s="45"/>
      <c r="MAZ11" s="46"/>
      <c r="MBA11" s="37"/>
      <c r="MBB11" s="37"/>
      <c r="MBC11" s="45"/>
      <c r="MBD11" s="46"/>
      <c r="MBE11" s="44"/>
      <c r="MBF11" s="45"/>
      <c r="MBG11" s="46"/>
      <c r="MBJ11" s="45"/>
      <c r="MBK11" s="46"/>
      <c r="MBL11" s="37"/>
      <c r="MBM11" s="37"/>
      <c r="MBN11" s="45"/>
      <c r="MBO11" s="46"/>
      <c r="MBP11" s="44"/>
      <c r="MBQ11" s="45"/>
      <c r="MBR11" s="46"/>
      <c r="MBU11" s="45"/>
      <c r="MBV11" s="46"/>
      <c r="MBW11" s="37"/>
      <c r="MBX11" s="37"/>
      <c r="MBY11" s="45"/>
      <c r="MBZ11" s="46"/>
      <c r="MCA11" s="44"/>
      <c r="MCB11" s="45"/>
      <c r="MCC11" s="46"/>
      <c r="MCF11" s="45"/>
      <c r="MCG11" s="46"/>
      <c r="MCH11" s="37"/>
      <c r="MCI11" s="37"/>
      <c r="MCJ11" s="45"/>
      <c r="MCK11" s="46"/>
      <c r="MCL11" s="44"/>
      <c r="MCM11" s="45"/>
      <c r="MCN11" s="46"/>
      <c r="MCQ11" s="45"/>
      <c r="MCR11" s="46"/>
      <c r="MCS11" s="37"/>
      <c r="MCT11" s="37"/>
      <c r="MCU11" s="45"/>
      <c r="MCV11" s="46"/>
      <c r="MCW11" s="44"/>
      <c r="MCX11" s="45"/>
      <c r="MCY11" s="46"/>
      <c r="MDB11" s="45"/>
      <c r="MDC11" s="46"/>
      <c r="MDD11" s="37"/>
      <c r="MDE11" s="37"/>
      <c r="MDF11" s="45"/>
      <c r="MDG11" s="46"/>
      <c r="MDH11" s="44"/>
      <c r="MDI11" s="45"/>
      <c r="MDJ11" s="46"/>
      <c r="MDM11" s="45"/>
      <c r="MDN11" s="46"/>
      <c r="MDO11" s="37"/>
      <c r="MDP11" s="37"/>
      <c r="MDQ11" s="45"/>
      <c r="MDR11" s="46"/>
      <c r="MDS11" s="44"/>
      <c r="MDT11" s="45"/>
      <c r="MDU11" s="46"/>
      <c r="MDX11" s="45"/>
      <c r="MDY11" s="46"/>
      <c r="MDZ11" s="37"/>
      <c r="MEA11" s="37"/>
      <c r="MEB11" s="45"/>
      <c r="MEC11" s="46"/>
      <c r="MED11" s="44"/>
      <c r="MEE11" s="45"/>
      <c r="MEF11" s="46"/>
      <c r="MEI11" s="45"/>
      <c r="MEJ11" s="46"/>
      <c r="MEK11" s="37"/>
      <c r="MEL11" s="37"/>
      <c r="MEM11" s="45"/>
      <c r="MEN11" s="46"/>
      <c r="MEO11" s="44"/>
      <c r="MEP11" s="45"/>
      <c r="MEQ11" s="46"/>
      <c r="MET11" s="45"/>
      <c r="MEU11" s="46"/>
      <c r="MEV11" s="37"/>
      <c r="MEW11" s="37"/>
      <c r="MEX11" s="45"/>
      <c r="MEY11" s="46"/>
      <c r="MEZ11" s="44"/>
      <c r="MFA11" s="45"/>
      <c r="MFB11" s="46"/>
      <c r="MFE11" s="45"/>
      <c r="MFF11" s="46"/>
      <c r="MFG11" s="37"/>
      <c r="MFH11" s="37"/>
      <c r="MFI11" s="45"/>
      <c r="MFJ11" s="46"/>
      <c r="MFK11" s="44"/>
      <c r="MFL11" s="45"/>
      <c r="MFM11" s="46"/>
      <c r="MFP11" s="45"/>
      <c r="MFQ11" s="46"/>
      <c r="MFR11" s="37"/>
      <c r="MFS11" s="37"/>
      <c r="MFT11" s="45"/>
      <c r="MFU11" s="46"/>
      <c r="MFV11" s="44"/>
      <c r="MFW11" s="45"/>
      <c r="MFX11" s="46"/>
      <c r="MGA11" s="45"/>
      <c r="MGB11" s="46"/>
      <c r="MGC11" s="37"/>
      <c r="MGD11" s="37"/>
      <c r="MGE11" s="45"/>
      <c r="MGF11" s="46"/>
      <c r="MGG11" s="44"/>
      <c r="MGH11" s="45"/>
      <c r="MGI11" s="46"/>
      <c r="MGL11" s="45"/>
      <c r="MGM11" s="46"/>
      <c r="MGN11" s="37"/>
      <c r="MGO11" s="37"/>
      <c r="MGP11" s="45"/>
      <c r="MGQ11" s="46"/>
      <c r="MGR11" s="44"/>
      <c r="MGS11" s="45"/>
      <c r="MGT11" s="46"/>
      <c r="MGW11" s="45"/>
      <c r="MGX11" s="46"/>
      <c r="MGY11" s="37"/>
      <c r="MGZ11" s="37"/>
      <c r="MHA11" s="45"/>
      <c r="MHB11" s="46"/>
      <c r="MHC11" s="44"/>
      <c r="MHD11" s="45"/>
      <c r="MHE11" s="46"/>
      <c r="MHH11" s="45"/>
      <c r="MHI11" s="46"/>
      <c r="MHJ11" s="37"/>
      <c r="MHK11" s="37"/>
      <c r="MHL11" s="45"/>
      <c r="MHM11" s="46"/>
      <c r="MHN11" s="44"/>
      <c r="MHO11" s="45"/>
      <c r="MHP11" s="46"/>
      <c r="MHS11" s="45"/>
      <c r="MHT11" s="46"/>
      <c r="MHU11" s="37"/>
      <c r="MHV11" s="37"/>
      <c r="MHW11" s="45"/>
      <c r="MHX11" s="46"/>
      <c r="MHY11" s="44"/>
      <c r="MHZ11" s="45"/>
      <c r="MIA11" s="46"/>
      <c r="MID11" s="45"/>
      <c r="MIE11" s="46"/>
      <c r="MIF11" s="37"/>
      <c r="MIG11" s="37"/>
      <c r="MIH11" s="45"/>
      <c r="MII11" s="46"/>
      <c r="MIJ11" s="44"/>
      <c r="MIK11" s="45"/>
      <c r="MIL11" s="46"/>
      <c r="MIO11" s="45"/>
      <c r="MIP11" s="46"/>
      <c r="MIQ11" s="37"/>
      <c r="MIR11" s="37"/>
      <c r="MIS11" s="45"/>
      <c r="MIT11" s="46"/>
      <c r="MIU11" s="44"/>
      <c r="MIV11" s="45"/>
      <c r="MIW11" s="46"/>
      <c r="MIZ11" s="45"/>
      <c r="MJA11" s="46"/>
      <c r="MJB11" s="37"/>
      <c r="MJC11" s="37"/>
      <c r="MJD11" s="45"/>
      <c r="MJE11" s="46"/>
      <c r="MJF11" s="44"/>
      <c r="MJG11" s="45"/>
      <c r="MJH11" s="46"/>
      <c r="MJK11" s="45"/>
      <c r="MJL11" s="46"/>
      <c r="MJM11" s="37"/>
      <c r="MJN11" s="37"/>
      <c r="MJO11" s="45"/>
      <c r="MJP11" s="46"/>
      <c r="MJQ11" s="44"/>
      <c r="MJR11" s="45"/>
      <c r="MJS11" s="46"/>
      <c r="MJV11" s="45"/>
      <c r="MJW11" s="46"/>
      <c r="MJX11" s="37"/>
      <c r="MJY11" s="37"/>
      <c r="MJZ11" s="45"/>
      <c r="MKA11" s="46"/>
      <c r="MKB11" s="44"/>
      <c r="MKC11" s="45"/>
      <c r="MKD11" s="46"/>
      <c r="MKG11" s="45"/>
      <c r="MKH11" s="46"/>
      <c r="MKI11" s="37"/>
      <c r="MKJ11" s="37"/>
      <c r="MKK11" s="45"/>
      <c r="MKL11" s="46"/>
      <c r="MKM11" s="44"/>
      <c r="MKN11" s="45"/>
      <c r="MKO11" s="46"/>
      <c r="MKR11" s="45"/>
      <c r="MKS11" s="46"/>
      <c r="MKT11" s="37"/>
      <c r="MKU11" s="37"/>
      <c r="MKV11" s="45"/>
      <c r="MKW11" s="46"/>
      <c r="MKX11" s="44"/>
      <c r="MKY11" s="45"/>
      <c r="MKZ11" s="46"/>
      <c r="MLC11" s="45"/>
      <c r="MLD11" s="46"/>
      <c r="MLE11" s="37"/>
      <c r="MLF11" s="37"/>
      <c r="MLG11" s="45"/>
      <c r="MLH11" s="46"/>
      <c r="MLI11" s="44"/>
      <c r="MLJ11" s="45"/>
      <c r="MLK11" s="46"/>
      <c r="MLN11" s="45"/>
      <c r="MLO11" s="46"/>
      <c r="MLP11" s="37"/>
      <c r="MLQ11" s="37"/>
      <c r="MLR11" s="45"/>
      <c r="MLS11" s="46"/>
      <c r="MLT11" s="44"/>
      <c r="MLU11" s="45"/>
      <c r="MLV11" s="46"/>
      <c r="MLY11" s="45"/>
      <c r="MLZ11" s="46"/>
      <c r="MMA11" s="37"/>
      <c r="MMB11" s="37"/>
      <c r="MMC11" s="45"/>
      <c r="MMD11" s="46"/>
      <c r="MME11" s="44"/>
      <c r="MMF11" s="45"/>
      <c r="MMG11" s="46"/>
      <c r="MMJ11" s="45"/>
      <c r="MMK11" s="46"/>
      <c r="MML11" s="37"/>
      <c r="MMM11" s="37"/>
      <c r="MMN11" s="45"/>
      <c r="MMO11" s="46"/>
      <c r="MMP11" s="44"/>
      <c r="MMQ11" s="45"/>
      <c r="MMR11" s="46"/>
      <c r="MMU11" s="45"/>
      <c r="MMV11" s="46"/>
      <c r="MMW11" s="37"/>
      <c r="MMX11" s="37"/>
      <c r="MMY11" s="45"/>
      <c r="MMZ11" s="46"/>
      <c r="MNA11" s="44"/>
      <c r="MNB11" s="45"/>
      <c r="MNC11" s="46"/>
      <c r="MNF11" s="45"/>
      <c r="MNG11" s="46"/>
      <c r="MNH11" s="37"/>
      <c r="MNI11" s="37"/>
      <c r="MNJ11" s="45"/>
      <c r="MNK11" s="46"/>
      <c r="MNL11" s="44"/>
      <c r="MNM11" s="45"/>
      <c r="MNN11" s="46"/>
      <c r="MNQ11" s="45"/>
      <c r="MNR11" s="46"/>
      <c r="MNS11" s="37"/>
      <c r="MNT11" s="37"/>
      <c r="MNU11" s="45"/>
      <c r="MNV11" s="46"/>
      <c r="MNW11" s="44"/>
      <c r="MNX11" s="45"/>
      <c r="MNY11" s="46"/>
      <c r="MOB11" s="45"/>
      <c r="MOC11" s="46"/>
      <c r="MOD11" s="37"/>
      <c r="MOE11" s="37"/>
      <c r="MOF11" s="45"/>
      <c r="MOG11" s="46"/>
      <c r="MOH11" s="44"/>
      <c r="MOI11" s="45"/>
      <c r="MOJ11" s="46"/>
      <c r="MOM11" s="45"/>
      <c r="MON11" s="46"/>
      <c r="MOO11" s="37"/>
      <c r="MOP11" s="37"/>
      <c r="MOQ11" s="45"/>
      <c r="MOR11" s="46"/>
      <c r="MOS11" s="44"/>
      <c r="MOT11" s="45"/>
      <c r="MOU11" s="46"/>
      <c r="MOX11" s="45"/>
      <c r="MOY11" s="46"/>
      <c r="MOZ11" s="37"/>
      <c r="MPA11" s="37"/>
      <c r="MPB11" s="45"/>
      <c r="MPC11" s="46"/>
      <c r="MPD11" s="44"/>
      <c r="MPE11" s="45"/>
      <c r="MPF11" s="46"/>
      <c r="MPI11" s="45"/>
      <c r="MPJ11" s="46"/>
      <c r="MPK11" s="37"/>
      <c r="MPL11" s="37"/>
      <c r="MPM11" s="45"/>
      <c r="MPN11" s="46"/>
      <c r="MPO11" s="44"/>
      <c r="MPP11" s="45"/>
      <c r="MPQ11" s="46"/>
      <c r="MPT11" s="45"/>
      <c r="MPU11" s="46"/>
      <c r="MPV11" s="37"/>
      <c r="MPW11" s="37"/>
      <c r="MPX11" s="45"/>
      <c r="MPY11" s="46"/>
      <c r="MPZ11" s="44"/>
      <c r="MQA11" s="45"/>
      <c r="MQB11" s="46"/>
      <c r="MQE11" s="45"/>
      <c r="MQF11" s="46"/>
      <c r="MQG11" s="37"/>
      <c r="MQH11" s="37"/>
      <c r="MQI11" s="45"/>
      <c r="MQJ11" s="46"/>
      <c r="MQK11" s="44"/>
      <c r="MQL11" s="45"/>
      <c r="MQM11" s="46"/>
      <c r="MQP11" s="45"/>
      <c r="MQQ11" s="46"/>
      <c r="MQR11" s="37"/>
      <c r="MQS11" s="37"/>
      <c r="MQT11" s="45"/>
      <c r="MQU11" s="46"/>
      <c r="MQV11" s="44"/>
      <c r="MQW11" s="45"/>
      <c r="MQX11" s="46"/>
      <c r="MRA11" s="45"/>
      <c r="MRB11" s="46"/>
      <c r="MRC11" s="37"/>
      <c r="MRD11" s="37"/>
      <c r="MRE11" s="45"/>
      <c r="MRF11" s="46"/>
      <c r="MRG11" s="44"/>
      <c r="MRH11" s="45"/>
      <c r="MRI11" s="46"/>
      <c r="MRL11" s="45"/>
      <c r="MRM11" s="46"/>
      <c r="MRN11" s="37"/>
      <c r="MRO11" s="37"/>
      <c r="MRP11" s="45"/>
      <c r="MRQ11" s="46"/>
      <c r="MRR11" s="44"/>
      <c r="MRS11" s="45"/>
      <c r="MRT11" s="46"/>
      <c r="MRW11" s="45"/>
      <c r="MRX11" s="46"/>
      <c r="MRY11" s="37"/>
      <c r="MRZ11" s="37"/>
      <c r="MSA11" s="45"/>
      <c r="MSB11" s="46"/>
      <c r="MSC11" s="44"/>
      <c r="MSD11" s="45"/>
      <c r="MSE11" s="46"/>
      <c r="MSH11" s="45"/>
      <c r="MSI11" s="46"/>
      <c r="MSJ11" s="37"/>
      <c r="MSK11" s="37"/>
      <c r="MSL11" s="45"/>
      <c r="MSM11" s="46"/>
      <c r="MSN11" s="44"/>
      <c r="MSO11" s="45"/>
      <c r="MSP11" s="46"/>
      <c r="MSS11" s="45"/>
      <c r="MST11" s="46"/>
      <c r="MSU11" s="37"/>
      <c r="MSV11" s="37"/>
      <c r="MSW11" s="45"/>
      <c r="MSX11" s="46"/>
      <c r="MSY11" s="44"/>
      <c r="MSZ11" s="45"/>
      <c r="MTA11" s="46"/>
      <c r="MTD11" s="45"/>
      <c r="MTE11" s="46"/>
      <c r="MTF11" s="37"/>
      <c r="MTG11" s="37"/>
      <c r="MTH11" s="45"/>
      <c r="MTI11" s="46"/>
      <c r="MTJ11" s="44"/>
      <c r="MTK11" s="45"/>
      <c r="MTL11" s="46"/>
      <c r="MTO11" s="45"/>
      <c r="MTP11" s="46"/>
      <c r="MTQ11" s="37"/>
      <c r="MTR11" s="37"/>
      <c r="MTS11" s="45"/>
      <c r="MTT11" s="46"/>
      <c r="MTU11" s="44"/>
      <c r="MTV11" s="45"/>
      <c r="MTW11" s="46"/>
      <c r="MTZ11" s="45"/>
      <c r="MUA11" s="46"/>
      <c r="MUB11" s="37"/>
      <c r="MUC11" s="37"/>
      <c r="MUD11" s="45"/>
      <c r="MUE11" s="46"/>
      <c r="MUF11" s="44"/>
      <c r="MUG11" s="45"/>
      <c r="MUH11" s="46"/>
      <c r="MUK11" s="45"/>
      <c r="MUL11" s="46"/>
      <c r="MUM11" s="37"/>
      <c r="MUN11" s="37"/>
      <c r="MUO11" s="45"/>
      <c r="MUP11" s="46"/>
      <c r="MUQ11" s="44"/>
      <c r="MUR11" s="45"/>
      <c r="MUS11" s="46"/>
      <c r="MUV11" s="45"/>
      <c r="MUW11" s="46"/>
      <c r="MUX11" s="37"/>
      <c r="MUY11" s="37"/>
      <c r="MUZ11" s="45"/>
      <c r="MVA11" s="46"/>
      <c r="MVB11" s="44"/>
      <c r="MVC11" s="45"/>
      <c r="MVD11" s="46"/>
      <c r="MVG11" s="45"/>
      <c r="MVH11" s="46"/>
      <c r="MVI11" s="37"/>
      <c r="MVJ11" s="37"/>
      <c r="MVK11" s="45"/>
      <c r="MVL11" s="46"/>
      <c r="MVM11" s="44"/>
      <c r="MVN11" s="45"/>
      <c r="MVO11" s="46"/>
      <c r="MVR11" s="45"/>
      <c r="MVS11" s="46"/>
      <c r="MVT11" s="37"/>
      <c r="MVU11" s="37"/>
      <c r="MVV11" s="45"/>
      <c r="MVW11" s="46"/>
      <c r="MVX11" s="44"/>
      <c r="MVY11" s="45"/>
      <c r="MVZ11" s="46"/>
      <c r="MWC11" s="45"/>
      <c r="MWD11" s="46"/>
      <c r="MWE11" s="37"/>
      <c r="MWF11" s="37"/>
      <c r="MWG11" s="45"/>
      <c r="MWH11" s="46"/>
      <c r="MWI11" s="44"/>
      <c r="MWJ11" s="45"/>
      <c r="MWK11" s="46"/>
      <c r="MWN11" s="45"/>
      <c r="MWO11" s="46"/>
      <c r="MWP11" s="37"/>
      <c r="MWQ11" s="37"/>
      <c r="MWR11" s="45"/>
      <c r="MWS11" s="46"/>
      <c r="MWT11" s="44"/>
      <c r="MWU11" s="45"/>
      <c r="MWV11" s="46"/>
      <c r="MWY11" s="45"/>
      <c r="MWZ11" s="46"/>
      <c r="MXA11" s="37"/>
      <c r="MXB11" s="37"/>
      <c r="MXC11" s="45"/>
      <c r="MXD11" s="46"/>
      <c r="MXE11" s="44"/>
      <c r="MXF11" s="45"/>
      <c r="MXG11" s="46"/>
      <c r="MXJ11" s="45"/>
      <c r="MXK11" s="46"/>
      <c r="MXL11" s="37"/>
      <c r="MXM11" s="37"/>
      <c r="MXN11" s="45"/>
      <c r="MXO11" s="46"/>
      <c r="MXP11" s="44"/>
      <c r="MXQ11" s="45"/>
      <c r="MXR11" s="46"/>
      <c r="MXU11" s="45"/>
      <c r="MXV11" s="46"/>
      <c r="MXW11" s="37"/>
      <c r="MXX11" s="37"/>
      <c r="MXY11" s="45"/>
      <c r="MXZ11" s="46"/>
      <c r="MYA11" s="44"/>
      <c r="MYB11" s="45"/>
      <c r="MYC11" s="46"/>
      <c r="MYF11" s="45"/>
      <c r="MYG11" s="46"/>
      <c r="MYH11" s="37"/>
      <c r="MYI11" s="37"/>
      <c r="MYJ11" s="45"/>
      <c r="MYK11" s="46"/>
      <c r="MYL11" s="44"/>
      <c r="MYM11" s="45"/>
      <c r="MYN11" s="46"/>
      <c r="MYQ11" s="45"/>
      <c r="MYR11" s="46"/>
      <c r="MYS11" s="37"/>
      <c r="MYT11" s="37"/>
      <c r="MYU11" s="45"/>
      <c r="MYV11" s="46"/>
      <c r="MYW11" s="44"/>
      <c r="MYX11" s="45"/>
      <c r="MYY11" s="46"/>
      <c r="MZB11" s="45"/>
      <c r="MZC11" s="46"/>
      <c r="MZD11" s="37"/>
      <c r="MZE11" s="37"/>
      <c r="MZF11" s="45"/>
      <c r="MZG11" s="46"/>
      <c r="MZH11" s="44"/>
      <c r="MZI11" s="45"/>
      <c r="MZJ11" s="46"/>
      <c r="MZM11" s="45"/>
      <c r="MZN11" s="46"/>
      <c r="MZO11" s="37"/>
      <c r="MZP11" s="37"/>
      <c r="MZQ11" s="45"/>
      <c r="MZR11" s="46"/>
      <c r="MZS11" s="44"/>
      <c r="MZT11" s="45"/>
      <c r="MZU11" s="46"/>
      <c r="MZX11" s="45"/>
      <c r="MZY11" s="46"/>
      <c r="MZZ11" s="37"/>
      <c r="NAA11" s="37"/>
      <c r="NAB11" s="45"/>
      <c r="NAC11" s="46"/>
      <c r="NAD11" s="44"/>
      <c r="NAE11" s="45"/>
      <c r="NAF11" s="46"/>
      <c r="NAI11" s="45"/>
      <c r="NAJ11" s="46"/>
      <c r="NAK11" s="37"/>
      <c r="NAL11" s="37"/>
      <c r="NAM11" s="45"/>
      <c r="NAN11" s="46"/>
      <c r="NAO11" s="44"/>
      <c r="NAP11" s="45"/>
      <c r="NAQ11" s="46"/>
      <c r="NAT11" s="45"/>
      <c r="NAU11" s="46"/>
      <c r="NAV11" s="37"/>
      <c r="NAW11" s="37"/>
      <c r="NAX11" s="45"/>
      <c r="NAY11" s="46"/>
      <c r="NAZ11" s="44"/>
      <c r="NBA11" s="45"/>
      <c r="NBB11" s="46"/>
      <c r="NBE11" s="45"/>
      <c r="NBF11" s="46"/>
      <c r="NBG11" s="37"/>
      <c r="NBH11" s="37"/>
      <c r="NBI11" s="45"/>
      <c r="NBJ11" s="46"/>
      <c r="NBK11" s="44"/>
      <c r="NBL11" s="45"/>
      <c r="NBM11" s="46"/>
      <c r="NBP11" s="45"/>
      <c r="NBQ11" s="46"/>
      <c r="NBR11" s="37"/>
      <c r="NBS11" s="37"/>
      <c r="NBT11" s="45"/>
      <c r="NBU11" s="46"/>
      <c r="NBV11" s="44"/>
      <c r="NBW11" s="45"/>
      <c r="NBX11" s="46"/>
      <c r="NCA11" s="45"/>
      <c r="NCB11" s="46"/>
      <c r="NCC11" s="37"/>
      <c r="NCD11" s="37"/>
      <c r="NCE11" s="45"/>
      <c r="NCF11" s="46"/>
      <c r="NCG11" s="44"/>
      <c r="NCH11" s="45"/>
      <c r="NCI11" s="46"/>
      <c r="NCL11" s="45"/>
      <c r="NCM11" s="46"/>
      <c r="NCN11" s="37"/>
      <c r="NCO11" s="37"/>
      <c r="NCP11" s="45"/>
      <c r="NCQ11" s="46"/>
      <c r="NCR11" s="44"/>
      <c r="NCS11" s="45"/>
      <c r="NCT11" s="46"/>
      <c r="NCW11" s="45"/>
      <c r="NCX11" s="46"/>
      <c r="NCY11" s="37"/>
      <c r="NCZ11" s="37"/>
      <c r="NDA11" s="45"/>
      <c r="NDB11" s="46"/>
      <c r="NDC11" s="44"/>
      <c r="NDD11" s="45"/>
      <c r="NDE11" s="46"/>
      <c r="NDH11" s="45"/>
      <c r="NDI11" s="46"/>
      <c r="NDJ11" s="37"/>
      <c r="NDK11" s="37"/>
      <c r="NDL11" s="45"/>
      <c r="NDM11" s="46"/>
      <c r="NDN11" s="44"/>
      <c r="NDO11" s="45"/>
      <c r="NDP11" s="46"/>
      <c r="NDS11" s="45"/>
      <c r="NDT11" s="46"/>
      <c r="NDU11" s="37"/>
      <c r="NDV11" s="37"/>
      <c r="NDW11" s="45"/>
      <c r="NDX11" s="46"/>
      <c r="NDY11" s="44"/>
      <c r="NDZ11" s="45"/>
      <c r="NEA11" s="46"/>
      <c r="NED11" s="45"/>
      <c r="NEE11" s="46"/>
      <c r="NEF11" s="37"/>
      <c r="NEG11" s="37"/>
      <c r="NEH11" s="45"/>
      <c r="NEI11" s="46"/>
      <c r="NEJ11" s="44"/>
      <c r="NEK11" s="45"/>
      <c r="NEL11" s="46"/>
      <c r="NEO11" s="45"/>
      <c r="NEP11" s="46"/>
      <c r="NEQ11" s="37"/>
      <c r="NER11" s="37"/>
      <c r="NES11" s="45"/>
      <c r="NET11" s="46"/>
      <c r="NEU11" s="44"/>
      <c r="NEV11" s="45"/>
      <c r="NEW11" s="46"/>
      <c r="NEZ11" s="45"/>
      <c r="NFA11" s="46"/>
      <c r="NFB11" s="37"/>
      <c r="NFC11" s="37"/>
      <c r="NFD11" s="45"/>
      <c r="NFE11" s="46"/>
      <c r="NFF11" s="44"/>
      <c r="NFG11" s="45"/>
      <c r="NFH11" s="46"/>
      <c r="NFK11" s="45"/>
      <c r="NFL11" s="46"/>
      <c r="NFM11" s="37"/>
      <c r="NFN11" s="37"/>
      <c r="NFO11" s="45"/>
      <c r="NFP11" s="46"/>
      <c r="NFQ11" s="44"/>
      <c r="NFR11" s="45"/>
      <c r="NFS11" s="46"/>
      <c r="NFV11" s="45"/>
      <c r="NFW11" s="46"/>
      <c r="NFX11" s="37"/>
      <c r="NFY11" s="37"/>
      <c r="NFZ11" s="45"/>
      <c r="NGA11" s="46"/>
      <c r="NGB11" s="44"/>
      <c r="NGC11" s="45"/>
      <c r="NGD11" s="46"/>
      <c r="NGG11" s="45"/>
      <c r="NGH11" s="46"/>
      <c r="NGI11" s="37"/>
      <c r="NGJ11" s="37"/>
      <c r="NGK11" s="45"/>
      <c r="NGL11" s="46"/>
      <c r="NGM11" s="44"/>
      <c r="NGN11" s="45"/>
      <c r="NGO11" s="46"/>
      <c r="NGR11" s="45"/>
      <c r="NGS11" s="46"/>
      <c r="NGT11" s="37"/>
      <c r="NGU11" s="37"/>
      <c r="NGV11" s="45"/>
      <c r="NGW11" s="46"/>
      <c r="NGX11" s="44"/>
      <c r="NGY11" s="45"/>
      <c r="NGZ11" s="46"/>
      <c r="NHC11" s="45"/>
      <c r="NHD11" s="46"/>
      <c r="NHE11" s="37"/>
      <c r="NHF11" s="37"/>
      <c r="NHG11" s="45"/>
      <c r="NHH11" s="46"/>
      <c r="NHI11" s="44"/>
      <c r="NHJ11" s="45"/>
      <c r="NHK11" s="46"/>
      <c r="NHN11" s="45"/>
      <c r="NHO11" s="46"/>
      <c r="NHP11" s="37"/>
      <c r="NHQ11" s="37"/>
      <c r="NHR11" s="45"/>
      <c r="NHS11" s="46"/>
      <c r="NHT11" s="44"/>
      <c r="NHU11" s="45"/>
      <c r="NHV11" s="46"/>
      <c r="NHY11" s="45"/>
      <c r="NHZ11" s="46"/>
      <c r="NIA11" s="37"/>
      <c r="NIB11" s="37"/>
      <c r="NIC11" s="45"/>
      <c r="NID11" s="46"/>
      <c r="NIE11" s="44"/>
      <c r="NIF11" s="45"/>
      <c r="NIG11" s="46"/>
      <c r="NIJ11" s="45"/>
      <c r="NIK11" s="46"/>
      <c r="NIL11" s="37"/>
      <c r="NIM11" s="37"/>
      <c r="NIN11" s="45"/>
      <c r="NIO11" s="46"/>
      <c r="NIP11" s="44"/>
      <c r="NIQ11" s="45"/>
      <c r="NIR11" s="46"/>
      <c r="NIU11" s="45"/>
      <c r="NIV11" s="46"/>
      <c r="NIW11" s="37"/>
      <c r="NIX11" s="37"/>
      <c r="NIY11" s="45"/>
      <c r="NIZ11" s="46"/>
      <c r="NJA11" s="44"/>
      <c r="NJB11" s="45"/>
      <c r="NJC11" s="46"/>
      <c r="NJF11" s="45"/>
      <c r="NJG11" s="46"/>
      <c r="NJH11" s="37"/>
      <c r="NJI11" s="37"/>
      <c r="NJJ11" s="45"/>
      <c r="NJK11" s="46"/>
      <c r="NJL11" s="44"/>
      <c r="NJM11" s="45"/>
      <c r="NJN11" s="46"/>
      <c r="NJQ11" s="45"/>
      <c r="NJR11" s="46"/>
      <c r="NJS11" s="37"/>
      <c r="NJT11" s="37"/>
      <c r="NJU11" s="45"/>
      <c r="NJV11" s="46"/>
      <c r="NJW11" s="44"/>
      <c r="NJX11" s="45"/>
      <c r="NJY11" s="46"/>
      <c r="NKB11" s="45"/>
      <c r="NKC11" s="46"/>
      <c r="NKD11" s="37"/>
      <c r="NKE11" s="37"/>
      <c r="NKF11" s="45"/>
      <c r="NKG11" s="46"/>
      <c r="NKH11" s="44"/>
      <c r="NKI11" s="45"/>
      <c r="NKJ11" s="46"/>
      <c r="NKM11" s="45"/>
      <c r="NKN11" s="46"/>
      <c r="NKO11" s="37"/>
      <c r="NKP11" s="37"/>
      <c r="NKQ11" s="45"/>
      <c r="NKR11" s="46"/>
      <c r="NKS11" s="44"/>
      <c r="NKT11" s="45"/>
      <c r="NKU11" s="46"/>
      <c r="NKX11" s="45"/>
      <c r="NKY11" s="46"/>
      <c r="NKZ11" s="37"/>
      <c r="NLA11" s="37"/>
      <c r="NLB11" s="45"/>
      <c r="NLC11" s="46"/>
      <c r="NLD11" s="44"/>
      <c r="NLE11" s="45"/>
      <c r="NLF11" s="46"/>
      <c r="NLI11" s="45"/>
      <c r="NLJ11" s="46"/>
      <c r="NLK11" s="37"/>
      <c r="NLL11" s="37"/>
      <c r="NLM11" s="45"/>
      <c r="NLN11" s="46"/>
      <c r="NLO11" s="44"/>
      <c r="NLP11" s="45"/>
      <c r="NLQ11" s="46"/>
      <c r="NLT11" s="45"/>
      <c r="NLU11" s="46"/>
      <c r="NLV11" s="37"/>
      <c r="NLW11" s="37"/>
      <c r="NLX11" s="45"/>
      <c r="NLY11" s="46"/>
      <c r="NLZ11" s="44"/>
      <c r="NMA11" s="45"/>
      <c r="NMB11" s="46"/>
      <c r="NME11" s="45"/>
      <c r="NMF11" s="46"/>
      <c r="NMG11" s="37"/>
      <c r="NMH11" s="37"/>
      <c r="NMI11" s="45"/>
      <c r="NMJ11" s="46"/>
      <c r="NMK11" s="44"/>
      <c r="NML11" s="45"/>
      <c r="NMM11" s="46"/>
      <c r="NMP11" s="45"/>
      <c r="NMQ11" s="46"/>
      <c r="NMR11" s="37"/>
      <c r="NMS11" s="37"/>
      <c r="NMT11" s="45"/>
      <c r="NMU11" s="46"/>
      <c r="NMV11" s="44"/>
      <c r="NMW11" s="45"/>
      <c r="NMX11" s="46"/>
      <c r="NNA11" s="45"/>
      <c r="NNB11" s="46"/>
      <c r="NNC11" s="37"/>
      <c r="NND11" s="37"/>
      <c r="NNE11" s="45"/>
      <c r="NNF11" s="46"/>
      <c r="NNG11" s="44"/>
      <c r="NNH11" s="45"/>
      <c r="NNI11" s="46"/>
      <c r="NNL11" s="45"/>
      <c r="NNM11" s="46"/>
      <c r="NNN11" s="37"/>
      <c r="NNO11" s="37"/>
      <c r="NNP11" s="45"/>
      <c r="NNQ11" s="46"/>
      <c r="NNR11" s="44"/>
      <c r="NNS11" s="45"/>
      <c r="NNT11" s="46"/>
      <c r="NNW11" s="45"/>
      <c r="NNX11" s="46"/>
      <c r="NNY11" s="37"/>
      <c r="NNZ11" s="37"/>
      <c r="NOA11" s="45"/>
      <c r="NOB11" s="46"/>
      <c r="NOC11" s="44"/>
      <c r="NOD11" s="45"/>
      <c r="NOE11" s="46"/>
      <c r="NOH11" s="45"/>
      <c r="NOI11" s="46"/>
      <c r="NOJ11" s="37"/>
      <c r="NOK11" s="37"/>
      <c r="NOL11" s="45"/>
      <c r="NOM11" s="46"/>
      <c r="NON11" s="44"/>
      <c r="NOO11" s="45"/>
      <c r="NOP11" s="46"/>
      <c r="NOS11" s="45"/>
      <c r="NOT11" s="46"/>
      <c r="NOU11" s="37"/>
      <c r="NOV11" s="37"/>
      <c r="NOW11" s="45"/>
      <c r="NOX11" s="46"/>
      <c r="NOY11" s="44"/>
      <c r="NOZ11" s="45"/>
      <c r="NPA11" s="46"/>
      <c r="NPD11" s="45"/>
      <c r="NPE11" s="46"/>
      <c r="NPF11" s="37"/>
      <c r="NPG11" s="37"/>
      <c r="NPH11" s="45"/>
      <c r="NPI11" s="46"/>
      <c r="NPJ11" s="44"/>
      <c r="NPK11" s="45"/>
      <c r="NPL11" s="46"/>
      <c r="NPO11" s="45"/>
      <c r="NPP11" s="46"/>
      <c r="NPQ11" s="37"/>
      <c r="NPR11" s="37"/>
      <c r="NPS11" s="45"/>
      <c r="NPT11" s="46"/>
      <c r="NPU11" s="44"/>
      <c r="NPV11" s="45"/>
      <c r="NPW11" s="46"/>
      <c r="NPZ11" s="45"/>
      <c r="NQA11" s="46"/>
      <c r="NQB11" s="37"/>
      <c r="NQC11" s="37"/>
      <c r="NQD11" s="45"/>
      <c r="NQE11" s="46"/>
      <c r="NQF11" s="44"/>
      <c r="NQG11" s="45"/>
      <c r="NQH11" s="46"/>
      <c r="NQK11" s="45"/>
      <c r="NQL11" s="46"/>
      <c r="NQM11" s="37"/>
      <c r="NQN11" s="37"/>
      <c r="NQO11" s="45"/>
      <c r="NQP11" s="46"/>
      <c r="NQQ11" s="44"/>
      <c r="NQR11" s="45"/>
      <c r="NQS11" s="46"/>
      <c r="NQV11" s="45"/>
      <c r="NQW11" s="46"/>
      <c r="NQX11" s="37"/>
      <c r="NQY11" s="37"/>
      <c r="NQZ11" s="45"/>
      <c r="NRA11" s="46"/>
      <c r="NRB11" s="44"/>
      <c r="NRC11" s="45"/>
      <c r="NRD11" s="46"/>
      <c r="NRG11" s="45"/>
      <c r="NRH11" s="46"/>
      <c r="NRI11" s="37"/>
      <c r="NRJ11" s="37"/>
      <c r="NRK11" s="45"/>
      <c r="NRL11" s="46"/>
      <c r="NRM11" s="44"/>
      <c r="NRN11" s="45"/>
      <c r="NRO11" s="46"/>
      <c r="NRR11" s="45"/>
      <c r="NRS11" s="46"/>
      <c r="NRT11" s="37"/>
      <c r="NRU11" s="37"/>
      <c r="NRV11" s="45"/>
      <c r="NRW11" s="46"/>
      <c r="NRX11" s="44"/>
      <c r="NRY11" s="45"/>
      <c r="NRZ11" s="46"/>
      <c r="NSC11" s="45"/>
      <c r="NSD11" s="46"/>
      <c r="NSE11" s="37"/>
      <c r="NSF11" s="37"/>
      <c r="NSG11" s="45"/>
      <c r="NSH11" s="46"/>
      <c r="NSI11" s="44"/>
      <c r="NSJ11" s="45"/>
      <c r="NSK11" s="46"/>
      <c r="NSN11" s="45"/>
      <c r="NSO11" s="46"/>
      <c r="NSP11" s="37"/>
      <c r="NSQ11" s="37"/>
      <c r="NSR11" s="45"/>
      <c r="NSS11" s="46"/>
      <c r="NST11" s="44"/>
      <c r="NSU11" s="45"/>
      <c r="NSV11" s="46"/>
      <c r="NSY11" s="45"/>
      <c r="NSZ11" s="46"/>
      <c r="NTA11" s="37"/>
      <c r="NTB11" s="37"/>
      <c r="NTC11" s="45"/>
      <c r="NTD11" s="46"/>
      <c r="NTE11" s="44"/>
      <c r="NTF11" s="45"/>
      <c r="NTG11" s="46"/>
      <c r="NTJ11" s="45"/>
      <c r="NTK11" s="46"/>
      <c r="NTL11" s="37"/>
      <c r="NTM11" s="37"/>
      <c r="NTN11" s="45"/>
      <c r="NTO11" s="46"/>
      <c r="NTP11" s="44"/>
      <c r="NTQ11" s="45"/>
      <c r="NTR11" s="46"/>
      <c r="NTU11" s="45"/>
      <c r="NTV11" s="46"/>
      <c r="NTW11" s="37"/>
      <c r="NTX11" s="37"/>
      <c r="NTY11" s="45"/>
      <c r="NTZ11" s="46"/>
      <c r="NUA11" s="44"/>
      <c r="NUB11" s="45"/>
      <c r="NUC11" s="46"/>
      <c r="NUF11" s="45"/>
      <c r="NUG11" s="46"/>
      <c r="NUH11" s="37"/>
      <c r="NUI11" s="37"/>
      <c r="NUJ11" s="45"/>
      <c r="NUK11" s="46"/>
      <c r="NUL11" s="44"/>
      <c r="NUM11" s="45"/>
      <c r="NUN11" s="46"/>
      <c r="NUQ11" s="45"/>
      <c r="NUR11" s="46"/>
      <c r="NUS11" s="37"/>
      <c r="NUT11" s="37"/>
      <c r="NUU11" s="45"/>
      <c r="NUV11" s="46"/>
      <c r="NUW11" s="44"/>
      <c r="NUX11" s="45"/>
      <c r="NUY11" s="46"/>
      <c r="NVB11" s="45"/>
      <c r="NVC11" s="46"/>
      <c r="NVD11" s="37"/>
      <c r="NVE11" s="37"/>
      <c r="NVF11" s="45"/>
      <c r="NVG11" s="46"/>
      <c r="NVH11" s="44"/>
      <c r="NVI11" s="45"/>
      <c r="NVJ11" s="46"/>
      <c r="NVM11" s="45"/>
      <c r="NVN11" s="46"/>
      <c r="NVO11" s="37"/>
      <c r="NVP11" s="37"/>
      <c r="NVQ11" s="45"/>
      <c r="NVR11" s="46"/>
      <c r="NVS11" s="44"/>
      <c r="NVT11" s="45"/>
      <c r="NVU11" s="46"/>
      <c r="NVX11" s="45"/>
      <c r="NVY11" s="46"/>
      <c r="NVZ11" s="37"/>
      <c r="NWA11" s="37"/>
      <c r="NWB11" s="45"/>
      <c r="NWC11" s="46"/>
      <c r="NWD11" s="44"/>
      <c r="NWE11" s="45"/>
      <c r="NWF11" s="46"/>
      <c r="NWI11" s="45"/>
      <c r="NWJ11" s="46"/>
      <c r="NWK11" s="37"/>
      <c r="NWL11" s="37"/>
      <c r="NWM11" s="45"/>
      <c r="NWN11" s="46"/>
      <c r="NWO11" s="44"/>
      <c r="NWP11" s="45"/>
      <c r="NWQ11" s="46"/>
      <c r="NWT11" s="45"/>
      <c r="NWU11" s="46"/>
      <c r="NWV11" s="37"/>
      <c r="NWW11" s="37"/>
      <c r="NWX11" s="45"/>
      <c r="NWY11" s="46"/>
      <c r="NWZ11" s="44"/>
      <c r="NXA11" s="45"/>
      <c r="NXB11" s="46"/>
      <c r="NXE11" s="45"/>
      <c r="NXF11" s="46"/>
      <c r="NXG11" s="37"/>
      <c r="NXH11" s="37"/>
      <c r="NXI11" s="45"/>
      <c r="NXJ11" s="46"/>
      <c r="NXK11" s="44"/>
      <c r="NXL11" s="45"/>
      <c r="NXM11" s="46"/>
      <c r="NXP11" s="45"/>
      <c r="NXQ11" s="46"/>
      <c r="NXR11" s="37"/>
      <c r="NXS11" s="37"/>
      <c r="NXT11" s="45"/>
      <c r="NXU11" s="46"/>
      <c r="NXV11" s="44"/>
      <c r="NXW11" s="45"/>
      <c r="NXX11" s="46"/>
      <c r="NYA11" s="45"/>
      <c r="NYB11" s="46"/>
      <c r="NYC11" s="37"/>
      <c r="NYD11" s="37"/>
      <c r="NYE11" s="45"/>
      <c r="NYF11" s="46"/>
      <c r="NYG11" s="44"/>
      <c r="NYH11" s="45"/>
      <c r="NYI11" s="46"/>
      <c r="NYL11" s="45"/>
      <c r="NYM11" s="46"/>
      <c r="NYN11" s="37"/>
      <c r="NYO11" s="37"/>
      <c r="NYP11" s="45"/>
      <c r="NYQ11" s="46"/>
      <c r="NYR11" s="44"/>
      <c r="NYS11" s="45"/>
      <c r="NYT11" s="46"/>
      <c r="NYW11" s="45"/>
      <c r="NYX11" s="46"/>
      <c r="NYY11" s="37"/>
      <c r="NYZ11" s="37"/>
      <c r="NZA11" s="45"/>
      <c r="NZB11" s="46"/>
      <c r="NZC11" s="44"/>
      <c r="NZD11" s="45"/>
      <c r="NZE11" s="46"/>
      <c r="NZH11" s="45"/>
      <c r="NZI11" s="46"/>
      <c r="NZJ11" s="37"/>
      <c r="NZK11" s="37"/>
      <c r="NZL11" s="45"/>
      <c r="NZM11" s="46"/>
      <c r="NZN11" s="44"/>
      <c r="NZO11" s="45"/>
      <c r="NZP11" s="46"/>
      <c r="NZS11" s="45"/>
      <c r="NZT11" s="46"/>
      <c r="NZU11" s="37"/>
      <c r="NZV11" s="37"/>
      <c r="NZW11" s="45"/>
      <c r="NZX11" s="46"/>
      <c r="NZY11" s="44"/>
      <c r="NZZ11" s="45"/>
      <c r="OAA11" s="46"/>
      <c r="OAD11" s="45"/>
      <c r="OAE11" s="46"/>
      <c r="OAF11" s="37"/>
      <c r="OAG11" s="37"/>
      <c r="OAH11" s="45"/>
      <c r="OAI11" s="46"/>
      <c r="OAJ11" s="44"/>
      <c r="OAK11" s="45"/>
      <c r="OAL11" s="46"/>
      <c r="OAO11" s="45"/>
      <c r="OAP11" s="46"/>
      <c r="OAQ11" s="37"/>
      <c r="OAR11" s="37"/>
      <c r="OAS11" s="45"/>
      <c r="OAT11" s="46"/>
      <c r="OAU11" s="44"/>
      <c r="OAV11" s="45"/>
      <c r="OAW11" s="46"/>
      <c r="OAZ11" s="45"/>
      <c r="OBA11" s="46"/>
      <c r="OBB11" s="37"/>
      <c r="OBC11" s="37"/>
      <c r="OBD11" s="45"/>
      <c r="OBE11" s="46"/>
      <c r="OBF11" s="44"/>
      <c r="OBG11" s="45"/>
      <c r="OBH11" s="46"/>
      <c r="OBK11" s="45"/>
      <c r="OBL11" s="46"/>
      <c r="OBM11" s="37"/>
      <c r="OBN11" s="37"/>
      <c r="OBO11" s="45"/>
      <c r="OBP11" s="46"/>
      <c r="OBQ11" s="44"/>
      <c r="OBR11" s="45"/>
      <c r="OBS11" s="46"/>
      <c r="OBV11" s="45"/>
      <c r="OBW11" s="46"/>
      <c r="OBX11" s="37"/>
      <c r="OBY11" s="37"/>
      <c r="OBZ11" s="45"/>
      <c r="OCA11" s="46"/>
      <c r="OCB11" s="44"/>
      <c r="OCC11" s="45"/>
      <c r="OCD11" s="46"/>
      <c r="OCG11" s="45"/>
      <c r="OCH11" s="46"/>
      <c r="OCI11" s="37"/>
      <c r="OCJ11" s="37"/>
      <c r="OCK11" s="45"/>
      <c r="OCL11" s="46"/>
      <c r="OCM11" s="44"/>
      <c r="OCN11" s="45"/>
      <c r="OCO11" s="46"/>
      <c r="OCR11" s="45"/>
      <c r="OCS11" s="46"/>
      <c r="OCT11" s="37"/>
      <c r="OCU11" s="37"/>
      <c r="OCV11" s="45"/>
      <c r="OCW11" s="46"/>
      <c r="OCX11" s="44"/>
      <c r="OCY11" s="45"/>
      <c r="OCZ11" s="46"/>
      <c r="ODC11" s="45"/>
      <c r="ODD11" s="46"/>
      <c r="ODE11" s="37"/>
      <c r="ODF11" s="37"/>
      <c r="ODG11" s="45"/>
      <c r="ODH11" s="46"/>
      <c r="ODI11" s="44"/>
      <c r="ODJ11" s="45"/>
      <c r="ODK11" s="46"/>
      <c r="ODN11" s="45"/>
      <c r="ODO11" s="46"/>
      <c r="ODP11" s="37"/>
      <c r="ODQ11" s="37"/>
      <c r="ODR11" s="45"/>
      <c r="ODS11" s="46"/>
      <c r="ODT11" s="44"/>
      <c r="ODU11" s="45"/>
      <c r="ODV11" s="46"/>
      <c r="ODY11" s="45"/>
      <c r="ODZ11" s="46"/>
      <c r="OEA11" s="37"/>
      <c r="OEB11" s="37"/>
      <c r="OEC11" s="45"/>
      <c r="OED11" s="46"/>
      <c r="OEE11" s="44"/>
      <c r="OEF11" s="45"/>
      <c r="OEG11" s="46"/>
      <c r="OEJ11" s="45"/>
      <c r="OEK11" s="46"/>
      <c r="OEL11" s="37"/>
      <c r="OEM11" s="37"/>
      <c r="OEN11" s="45"/>
      <c r="OEO11" s="46"/>
      <c r="OEP11" s="44"/>
      <c r="OEQ11" s="45"/>
      <c r="OER11" s="46"/>
      <c r="OEU11" s="45"/>
      <c r="OEV11" s="46"/>
      <c r="OEW11" s="37"/>
      <c r="OEX11" s="37"/>
      <c r="OEY11" s="45"/>
      <c r="OEZ11" s="46"/>
      <c r="OFA11" s="44"/>
      <c r="OFB11" s="45"/>
      <c r="OFC11" s="46"/>
      <c r="OFF11" s="45"/>
      <c r="OFG11" s="46"/>
      <c r="OFH11" s="37"/>
      <c r="OFI11" s="37"/>
      <c r="OFJ11" s="45"/>
      <c r="OFK11" s="46"/>
      <c r="OFL11" s="44"/>
      <c r="OFM11" s="45"/>
      <c r="OFN11" s="46"/>
      <c r="OFQ11" s="45"/>
      <c r="OFR11" s="46"/>
      <c r="OFS11" s="37"/>
      <c r="OFT11" s="37"/>
      <c r="OFU11" s="45"/>
      <c r="OFV11" s="46"/>
      <c r="OFW11" s="44"/>
      <c r="OFX11" s="45"/>
      <c r="OFY11" s="46"/>
      <c r="OGB11" s="45"/>
      <c r="OGC11" s="46"/>
      <c r="OGD11" s="37"/>
      <c r="OGE11" s="37"/>
      <c r="OGF11" s="45"/>
      <c r="OGG11" s="46"/>
      <c r="OGH11" s="44"/>
      <c r="OGI11" s="45"/>
      <c r="OGJ11" s="46"/>
      <c r="OGM11" s="45"/>
      <c r="OGN11" s="46"/>
      <c r="OGO11" s="37"/>
      <c r="OGP11" s="37"/>
      <c r="OGQ11" s="45"/>
      <c r="OGR11" s="46"/>
      <c r="OGS11" s="44"/>
      <c r="OGT11" s="45"/>
      <c r="OGU11" s="46"/>
      <c r="OGX11" s="45"/>
      <c r="OGY11" s="46"/>
      <c r="OGZ11" s="37"/>
      <c r="OHA11" s="37"/>
      <c r="OHB11" s="45"/>
      <c r="OHC11" s="46"/>
      <c r="OHD11" s="44"/>
      <c r="OHE11" s="45"/>
      <c r="OHF11" s="46"/>
      <c r="OHI11" s="45"/>
      <c r="OHJ11" s="46"/>
      <c r="OHK11" s="37"/>
      <c r="OHL11" s="37"/>
      <c r="OHM11" s="45"/>
      <c r="OHN11" s="46"/>
      <c r="OHO11" s="44"/>
      <c r="OHP11" s="45"/>
      <c r="OHQ11" s="46"/>
      <c r="OHT11" s="45"/>
      <c r="OHU11" s="46"/>
      <c r="OHV11" s="37"/>
      <c r="OHW11" s="37"/>
      <c r="OHX11" s="45"/>
      <c r="OHY11" s="46"/>
      <c r="OHZ11" s="44"/>
      <c r="OIA11" s="45"/>
      <c r="OIB11" s="46"/>
      <c r="OIE11" s="45"/>
      <c r="OIF11" s="46"/>
      <c r="OIG11" s="37"/>
      <c r="OIH11" s="37"/>
      <c r="OII11" s="45"/>
      <c r="OIJ11" s="46"/>
      <c r="OIK11" s="44"/>
      <c r="OIL11" s="45"/>
      <c r="OIM11" s="46"/>
      <c r="OIP11" s="45"/>
      <c r="OIQ11" s="46"/>
      <c r="OIR11" s="37"/>
      <c r="OIS11" s="37"/>
      <c r="OIT11" s="45"/>
      <c r="OIU11" s="46"/>
      <c r="OIV11" s="44"/>
      <c r="OIW11" s="45"/>
      <c r="OIX11" s="46"/>
      <c r="OJA11" s="45"/>
      <c r="OJB11" s="46"/>
      <c r="OJC11" s="37"/>
      <c r="OJD11" s="37"/>
      <c r="OJE11" s="45"/>
      <c r="OJF11" s="46"/>
      <c r="OJG11" s="44"/>
      <c r="OJH11" s="45"/>
      <c r="OJI11" s="46"/>
      <c r="OJL11" s="45"/>
      <c r="OJM11" s="46"/>
      <c r="OJN11" s="37"/>
      <c r="OJO11" s="37"/>
      <c r="OJP11" s="45"/>
      <c r="OJQ11" s="46"/>
      <c r="OJR11" s="44"/>
      <c r="OJS11" s="45"/>
      <c r="OJT11" s="46"/>
      <c r="OJW11" s="45"/>
      <c r="OJX11" s="46"/>
      <c r="OJY11" s="37"/>
      <c r="OJZ11" s="37"/>
      <c r="OKA11" s="45"/>
      <c r="OKB11" s="46"/>
      <c r="OKC11" s="44"/>
      <c r="OKD11" s="45"/>
      <c r="OKE11" s="46"/>
      <c r="OKH11" s="45"/>
      <c r="OKI11" s="46"/>
      <c r="OKJ11" s="37"/>
      <c r="OKK11" s="37"/>
      <c r="OKL11" s="45"/>
      <c r="OKM11" s="46"/>
      <c r="OKN11" s="44"/>
      <c r="OKO11" s="45"/>
      <c r="OKP11" s="46"/>
      <c r="OKS11" s="45"/>
      <c r="OKT11" s="46"/>
      <c r="OKU11" s="37"/>
      <c r="OKV11" s="37"/>
      <c r="OKW11" s="45"/>
      <c r="OKX11" s="46"/>
      <c r="OKY11" s="44"/>
      <c r="OKZ11" s="45"/>
      <c r="OLA11" s="46"/>
      <c r="OLD11" s="45"/>
      <c r="OLE11" s="46"/>
      <c r="OLF11" s="37"/>
      <c r="OLG11" s="37"/>
      <c r="OLH11" s="45"/>
      <c r="OLI11" s="46"/>
      <c r="OLJ11" s="44"/>
      <c r="OLK11" s="45"/>
      <c r="OLL11" s="46"/>
      <c r="OLO11" s="45"/>
      <c r="OLP11" s="46"/>
      <c r="OLQ11" s="37"/>
      <c r="OLR11" s="37"/>
      <c r="OLS11" s="45"/>
      <c r="OLT11" s="46"/>
      <c r="OLU11" s="44"/>
      <c r="OLV11" s="45"/>
      <c r="OLW11" s="46"/>
      <c r="OLZ11" s="45"/>
      <c r="OMA11" s="46"/>
      <c r="OMB11" s="37"/>
      <c r="OMC11" s="37"/>
      <c r="OMD11" s="45"/>
      <c r="OME11" s="46"/>
      <c r="OMF11" s="44"/>
      <c r="OMG11" s="45"/>
      <c r="OMH11" s="46"/>
      <c r="OMK11" s="45"/>
      <c r="OML11" s="46"/>
      <c r="OMM11" s="37"/>
      <c r="OMN11" s="37"/>
      <c r="OMO11" s="45"/>
      <c r="OMP11" s="46"/>
      <c r="OMQ11" s="44"/>
      <c r="OMR11" s="45"/>
      <c r="OMS11" s="46"/>
      <c r="OMV11" s="45"/>
      <c r="OMW11" s="46"/>
      <c r="OMX11" s="37"/>
      <c r="OMY11" s="37"/>
      <c r="OMZ11" s="45"/>
      <c r="ONA11" s="46"/>
      <c r="ONB11" s="44"/>
      <c r="ONC11" s="45"/>
      <c r="OND11" s="46"/>
      <c r="ONG11" s="45"/>
      <c r="ONH11" s="46"/>
      <c r="ONI11" s="37"/>
      <c r="ONJ11" s="37"/>
      <c r="ONK11" s="45"/>
      <c r="ONL11" s="46"/>
      <c r="ONM11" s="44"/>
      <c r="ONN11" s="45"/>
      <c r="ONO11" s="46"/>
      <c r="ONR11" s="45"/>
      <c r="ONS11" s="46"/>
      <c r="ONT11" s="37"/>
      <c r="ONU11" s="37"/>
      <c r="ONV11" s="45"/>
      <c r="ONW11" s="46"/>
      <c r="ONX11" s="44"/>
      <c r="ONY11" s="45"/>
      <c r="ONZ11" s="46"/>
      <c r="OOC11" s="45"/>
      <c r="OOD11" s="46"/>
      <c r="OOE11" s="37"/>
      <c r="OOF11" s="37"/>
      <c r="OOG11" s="45"/>
      <c r="OOH11" s="46"/>
      <c r="OOI11" s="44"/>
      <c r="OOJ11" s="45"/>
      <c r="OOK11" s="46"/>
      <c r="OON11" s="45"/>
      <c r="OOO11" s="46"/>
      <c r="OOP11" s="37"/>
      <c r="OOQ11" s="37"/>
      <c r="OOR11" s="45"/>
      <c r="OOS11" s="46"/>
      <c r="OOT11" s="44"/>
      <c r="OOU11" s="45"/>
      <c r="OOV11" s="46"/>
      <c r="OOY11" s="45"/>
      <c r="OOZ11" s="46"/>
      <c r="OPA11" s="37"/>
      <c r="OPB11" s="37"/>
      <c r="OPC11" s="45"/>
      <c r="OPD11" s="46"/>
      <c r="OPE11" s="44"/>
      <c r="OPF11" s="45"/>
      <c r="OPG11" s="46"/>
      <c r="OPJ11" s="45"/>
      <c r="OPK11" s="46"/>
      <c r="OPL11" s="37"/>
      <c r="OPM11" s="37"/>
      <c r="OPN11" s="45"/>
      <c r="OPO11" s="46"/>
      <c r="OPP11" s="44"/>
      <c r="OPQ11" s="45"/>
      <c r="OPR11" s="46"/>
      <c r="OPU11" s="45"/>
      <c r="OPV11" s="46"/>
      <c r="OPW11" s="37"/>
      <c r="OPX11" s="37"/>
      <c r="OPY11" s="45"/>
      <c r="OPZ11" s="46"/>
      <c r="OQA11" s="44"/>
      <c r="OQB11" s="45"/>
      <c r="OQC11" s="46"/>
      <c r="OQF11" s="45"/>
      <c r="OQG11" s="46"/>
      <c r="OQH11" s="37"/>
      <c r="OQI11" s="37"/>
      <c r="OQJ11" s="45"/>
      <c r="OQK11" s="46"/>
      <c r="OQL11" s="44"/>
      <c r="OQM11" s="45"/>
      <c r="OQN11" s="46"/>
      <c r="OQQ11" s="45"/>
      <c r="OQR11" s="46"/>
      <c r="OQS11" s="37"/>
      <c r="OQT11" s="37"/>
      <c r="OQU11" s="45"/>
      <c r="OQV11" s="46"/>
      <c r="OQW11" s="44"/>
      <c r="OQX11" s="45"/>
      <c r="OQY11" s="46"/>
      <c r="ORB11" s="45"/>
      <c r="ORC11" s="46"/>
      <c r="ORD11" s="37"/>
      <c r="ORE11" s="37"/>
      <c r="ORF11" s="45"/>
      <c r="ORG11" s="46"/>
      <c r="ORH11" s="44"/>
      <c r="ORI11" s="45"/>
      <c r="ORJ11" s="46"/>
      <c r="ORM11" s="45"/>
      <c r="ORN11" s="46"/>
      <c r="ORO11" s="37"/>
      <c r="ORP11" s="37"/>
      <c r="ORQ11" s="45"/>
      <c r="ORR11" s="46"/>
      <c r="ORS11" s="44"/>
      <c r="ORT11" s="45"/>
      <c r="ORU11" s="46"/>
      <c r="ORX11" s="45"/>
      <c r="ORY11" s="46"/>
      <c r="ORZ11" s="37"/>
      <c r="OSA11" s="37"/>
      <c r="OSB11" s="45"/>
      <c r="OSC11" s="46"/>
      <c r="OSD11" s="44"/>
      <c r="OSE11" s="45"/>
      <c r="OSF11" s="46"/>
      <c r="OSI11" s="45"/>
      <c r="OSJ11" s="46"/>
      <c r="OSK11" s="37"/>
      <c r="OSL11" s="37"/>
      <c r="OSM11" s="45"/>
      <c r="OSN11" s="46"/>
      <c r="OSO11" s="44"/>
      <c r="OSP11" s="45"/>
      <c r="OSQ11" s="46"/>
      <c r="OST11" s="45"/>
      <c r="OSU11" s="46"/>
      <c r="OSV11" s="37"/>
      <c r="OSW11" s="37"/>
      <c r="OSX11" s="45"/>
      <c r="OSY11" s="46"/>
      <c r="OSZ11" s="44"/>
      <c r="OTA11" s="45"/>
      <c r="OTB11" s="46"/>
      <c r="OTE11" s="45"/>
      <c r="OTF11" s="46"/>
      <c r="OTG11" s="37"/>
      <c r="OTH11" s="37"/>
      <c r="OTI11" s="45"/>
      <c r="OTJ11" s="46"/>
      <c r="OTK11" s="44"/>
      <c r="OTL11" s="45"/>
      <c r="OTM11" s="46"/>
      <c r="OTP11" s="45"/>
      <c r="OTQ11" s="46"/>
      <c r="OTR11" s="37"/>
      <c r="OTS11" s="37"/>
      <c r="OTT11" s="45"/>
      <c r="OTU11" s="46"/>
      <c r="OTV11" s="44"/>
      <c r="OTW11" s="45"/>
      <c r="OTX11" s="46"/>
      <c r="OUA11" s="45"/>
      <c r="OUB11" s="46"/>
      <c r="OUC11" s="37"/>
      <c r="OUD11" s="37"/>
      <c r="OUE11" s="45"/>
      <c r="OUF11" s="46"/>
      <c r="OUG11" s="44"/>
      <c r="OUH11" s="45"/>
      <c r="OUI11" s="46"/>
      <c r="OUL11" s="45"/>
      <c r="OUM11" s="46"/>
      <c r="OUN11" s="37"/>
      <c r="OUO11" s="37"/>
      <c r="OUP11" s="45"/>
      <c r="OUQ11" s="46"/>
      <c r="OUR11" s="44"/>
      <c r="OUS11" s="45"/>
      <c r="OUT11" s="46"/>
      <c r="OUW11" s="45"/>
      <c r="OUX11" s="46"/>
      <c r="OUY11" s="37"/>
      <c r="OUZ11" s="37"/>
      <c r="OVA11" s="45"/>
      <c r="OVB11" s="46"/>
      <c r="OVC11" s="44"/>
      <c r="OVD11" s="45"/>
      <c r="OVE11" s="46"/>
      <c r="OVH11" s="45"/>
      <c r="OVI11" s="46"/>
      <c r="OVJ11" s="37"/>
      <c r="OVK11" s="37"/>
      <c r="OVL11" s="45"/>
      <c r="OVM11" s="46"/>
      <c r="OVN11" s="44"/>
      <c r="OVO11" s="45"/>
      <c r="OVP11" s="46"/>
      <c r="OVS11" s="45"/>
      <c r="OVT11" s="46"/>
      <c r="OVU11" s="37"/>
      <c r="OVV11" s="37"/>
      <c r="OVW11" s="45"/>
      <c r="OVX11" s="46"/>
      <c r="OVY11" s="44"/>
      <c r="OVZ11" s="45"/>
      <c r="OWA11" s="46"/>
      <c r="OWD11" s="45"/>
      <c r="OWE11" s="46"/>
      <c r="OWF11" s="37"/>
      <c r="OWG11" s="37"/>
      <c r="OWH11" s="45"/>
      <c r="OWI11" s="46"/>
      <c r="OWJ11" s="44"/>
      <c r="OWK11" s="45"/>
      <c r="OWL11" s="46"/>
      <c r="OWO11" s="45"/>
      <c r="OWP11" s="46"/>
      <c r="OWQ11" s="37"/>
      <c r="OWR11" s="37"/>
      <c r="OWS11" s="45"/>
      <c r="OWT11" s="46"/>
      <c r="OWU11" s="44"/>
      <c r="OWV11" s="45"/>
      <c r="OWW11" s="46"/>
      <c r="OWZ11" s="45"/>
      <c r="OXA11" s="46"/>
      <c r="OXB11" s="37"/>
      <c r="OXC11" s="37"/>
      <c r="OXD11" s="45"/>
      <c r="OXE11" s="46"/>
      <c r="OXF11" s="44"/>
      <c r="OXG11" s="45"/>
      <c r="OXH11" s="46"/>
      <c r="OXK11" s="45"/>
      <c r="OXL11" s="46"/>
      <c r="OXM11" s="37"/>
      <c r="OXN11" s="37"/>
      <c r="OXO11" s="45"/>
      <c r="OXP11" s="46"/>
      <c r="OXQ11" s="44"/>
      <c r="OXR11" s="45"/>
      <c r="OXS11" s="46"/>
      <c r="OXV11" s="45"/>
      <c r="OXW11" s="46"/>
      <c r="OXX11" s="37"/>
      <c r="OXY11" s="37"/>
      <c r="OXZ11" s="45"/>
      <c r="OYA11" s="46"/>
      <c r="OYB11" s="44"/>
      <c r="OYC11" s="45"/>
      <c r="OYD11" s="46"/>
      <c r="OYG11" s="45"/>
      <c r="OYH11" s="46"/>
      <c r="OYI11" s="37"/>
      <c r="OYJ11" s="37"/>
      <c r="OYK11" s="45"/>
      <c r="OYL11" s="46"/>
      <c r="OYM11" s="44"/>
      <c r="OYN11" s="45"/>
      <c r="OYO11" s="46"/>
      <c r="OYR11" s="45"/>
      <c r="OYS11" s="46"/>
      <c r="OYT11" s="37"/>
      <c r="OYU11" s="37"/>
      <c r="OYV11" s="45"/>
      <c r="OYW11" s="46"/>
      <c r="OYX11" s="44"/>
      <c r="OYY11" s="45"/>
      <c r="OYZ11" s="46"/>
      <c r="OZC11" s="45"/>
      <c r="OZD11" s="46"/>
      <c r="OZE11" s="37"/>
      <c r="OZF11" s="37"/>
      <c r="OZG11" s="45"/>
      <c r="OZH11" s="46"/>
      <c r="OZI11" s="44"/>
      <c r="OZJ11" s="45"/>
      <c r="OZK11" s="46"/>
      <c r="OZN11" s="45"/>
      <c r="OZO11" s="46"/>
      <c r="OZP11" s="37"/>
      <c r="OZQ11" s="37"/>
      <c r="OZR11" s="45"/>
      <c r="OZS11" s="46"/>
      <c r="OZT11" s="44"/>
      <c r="OZU11" s="45"/>
      <c r="OZV11" s="46"/>
      <c r="OZY11" s="45"/>
      <c r="OZZ11" s="46"/>
      <c r="PAA11" s="37"/>
      <c r="PAB11" s="37"/>
      <c r="PAC11" s="45"/>
      <c r="PAD11" s="46"/>
      <c r="PAE11" s="44"/>
      <c r="PAF11" s="45"/>
      <c r="PAG11" s="46"/>
      <c r="PAJ11" s="45"/>
      <c r="PAK11" s="46"/>
      <c r="PAL11" s="37"/>
      <c r="PAM11" s="37"/>
      <c r="PAN11" s="45"/>
      <c r="PAO11" s="46"/>
      <c r="PAP11" s="44"/>
      <c r="PAQ11" s="45"/>
      <c r="PAR11" s="46"/>
      <c r="PAU11" s="45"/>
      <c r="PAV11" s="46"/>
      <c r="PAW11" s="37"/>
      <c r="PAX11" s="37"/>
      <c r="PAY11" s="45"/>
      <c r="PAZ11" s="46"/>
      <c r="PBA11" s="44"/>
      <c r="PBB11" s="45"/>
      <c r="PBC11" s="46"/>
      <c r="PBF11" s="45"/>
      <c r="PBG11" s="46"/>
      <c r="PBH11" s="37"/>
      <c r="PBI11" s="37"/>
      <c r="PBJ11" s="45"/>
      <c r="PBK11" s="46"/>
      <c r="PBL11" s="44"/>
      <c r="PBM11" s="45"/>
      <c r="PBN11" s="46"/>
      <c r="PBQ11" s="45"/>
      <c r="PBR11" s="46"/>
      <c r="PBS11" s="37"/>
      <c r="PBT11" s="37"/>
      <c r="PBU11" s="45"/>
      <c r="PBV11" s="46"/>
      <c r="PBW11" s="44"/>
      <c r="PBX11" s="45"/>
      <c r="PBY11" s="46"/>
      <c r="PCB11" s="45"/>
      <c r="PCC11" s="46"/>
      <c r="PCD11" s="37"/>
      <c r="PCE11" s="37"/>
      <c r="PCF11" s="45"/>
      <c r="PCG11" s="46"/>
      <c r="PCH11" s="44"/>
      <c r="PCI11" s="45"/>
      <c r="PCJ11" s="46"/>
      <c r="PCM11" s="45"/>
      <c r="PCN11" s="46"/>
      <c r="PCO11" s="37"/>
      <c r="PCP11" s="37"/>
      <c r="PCQ11" s="45"/>
      <c r="PCR11" s="46"/>
      <c r="PCS11" s="44"/>
      <c r="PCT11" s="45"/>
      <c r="PCU11" s="46"/>
      <c r="PCX11" s="45"/>
      <c r="PCY11" s="46"/>
      <c r="PCZ11" s="37"/>
      <c r="PDA11" s="37"/>
      <c r="PDB11" s="45"/>
      <c r="PDC11" s="46"/>
      <c r="PDD11" s="44"/>
      <c r="PDE11" s="45"/>
      <c r="PDF11" s="46"/>
      <c r="PDI11" s="45"/>
      <c r="PDJ11" s="46"/>
      <c r="PDK11" s="37"/>
      <c r="PDL11" s="37"/>
      <c r="PDM11" s="45"/>
      <c r="PDN11" s="46"/>
      <c r="PDO11" s="44"/>
      <c r="PDP11" s="45"/>
      <c r="PDQ11" s="46"/>
      <c r="PDT11" s="45"/>
      <c r="PDU11" s="46"/>
      <c r="PDV11" s="37"/>
      <c r="PDW11" s="37"/>
      <c r="PDX11" s="45"/>
      <c r="PDY11" s="46"/>
      <c r="PDZ11" s="44"/>
      <c r="PEA11" s="45"/>
      <c r="PEB11" s="46"/>
      <c r="PEE11" s="45"/>
      <c r="PEF11" s="46"/>
      <c r="PEG11" s="37"/>
      <c r="PEH11" s="37"/>
      <c r="PEI11" s="45"/>
      <c r="PEJ11" s="46"/>
      <c r="PEK11" s="44"/>
      <c r="PEL11" s="45"/>
      <c r="PEM11" s="46"/>
      <c r="PEP11" s="45"/>
      <c r="PEQ11" s="46"/>
      <c r="PER11" s="37"/>
      <c r="PES11" s="37"/>
      <c r="PET11" s="45"/>
      <c r="PEU11" s="46"/>
      <c r="PEV11" s="44"/>
      <c r="PEW11" s="45"/>
      <c r="PEX11" s="46"/>
      <c r="PFA11" s="45"/>
      <c r="PFB11" s="46"/>
      <c r="PFC11" s="37"/>
      <c r="PFD11" s="37"/>
      <c r="PFE11" s="45"/>
      <c r="PFF11" s="46"/>
      <c r="PFG11" s="44"/>
      <c r="PFH11" s="45"/>
      <c r="PFI11" s="46"/>
      <c r="PFL11" s="45"/>
      <c r="PFM11" s="46"/>
      <c r="PFN11" s="37"/>
      <c r="PFO11" s="37"/>
      <c r="PFP11" s="45"/>
      <c r="PFQ11" s="46"/>
      <c r="PFR11" s="44"/>
      <c r="PFS11" s="45"/>
      <c r="PFT11" s="46"/>
      <c r="PFW11" s="45"/>
      <c r="PFX11" s="46"/>
      <c r="PFY11" s="37"/>
      <c r="PFZ11" s="37"/>
      <c r="PGA11" s="45"/>
      <c r="PGB11" s="46"/>
      <c r="PGC11" s="44"/>
      <c r="PGD11" s="45"/>
      <c r="PGE11" s="46"/>
      <c r="PGH11" s="45"/>
      <c r="PGI11" s="46"/>
      <c r="PGJ11" s="37"/>
      <c r="PGK11" s="37"/>
      <c r="PGL11" s="45"/>
      <c r="PGM11" s="46"/>
      <c r="PGN11" s="44"/>
      <c r="PGO11" s="45"/>
      <c r="PGP11" s="46"/>
      <c r="PGS11" s="45"/>
      <c r="PGT11" s="46"/>
      <c r="PGU11" s="37"/>
      <c r="PGV11" s="37"/>
      <c r="PGW11" s="45"/>
      <c r="PGX11" s="46"/>
      <c r="PGY11" s="44"/>
      <c r="PGZ11" s="45"/>
      <c r="PHA11" s="46"/>
      <c r="PHD11" s="45"/>
      <c r="PHE11" s="46"/>
      <c r="PHF11" s="37"/>
      <c r="PHG11" s="37"/>
      <c r="PHH11" s="45"/>
      <c r="PHI11" s="46"/>
      <c r="PHJ11" s="44"/>
      <c r="PHK11" s="45"/>
      <c r="PHL11" s="46"/>
      <c r="PHO11" s="45"/>
      <c r="PHP11" s="46"/>
      <c r="PHQ11" s="37"/>
      <c r="PHR11" s="37"/>
      <c r="PHS11" s="45"/>
      <c r="PHT11" s="46"/>
      <c r="PHU11" s="44"/>
      <c r="PHV11" s="45"/>
      <c r="PHW11" s="46"/>
      <c r="PHZ11" s="45"/>
      <c r="PIA11" s="46"/>
      <c r="PIB11" s="37"/>
      <c r="PIC11" s="37"/>
      <c r="PID11" s="45"/>
      <c r="PIE11" s="46"/>
      <c r="PIF11" s="44"/>
      <c r="PIG11" s="45"/>
      <c r="PIH11" s="46"/>
      <c r="PIK11" s="45"/>
      <c r="PIL11" s="46"/>
      <c r="PIM11" s="37"/>
      <c r="PIN11" s="37"/>
      <c r="PIO11" s="45"/>
      <c r="PIP11" s="46"/>
      <c r="PIQ11" s="44"/>
      <c r="PIR11" s="45"/>
      <c r="PIS11" s="46"/>
      <c r="PIV11" s="45"/>
      <c r="PIW11" s="46"/>
      <c r="PIX11" s="37"/>
      <c r="PIY11" s="37"/>
      <c r="PIZ11" s="45"/>
      <c r="PJA11" s="46"/>
      <c r="PJB11" s="44"/>
      <c r="PJC11" s="45"/>
      <c r="PJD11" s="46"/>
      <c r="PJG11" s="45"/>
      <c r="PJH11" s="46"/>
      <c r="PJI11" s="37"/>
      <c r="PJJ11" s="37"/>
      <c r="PJK11" s="45"/>
      <c r="PJL11" s="46"/>
      <c r="PJM11" s="44"/>
      <c r="PJN11" s="45"/>
      <c r="PJO11" s="46"/>
      <c r="PJR11" s="45"/>
      <c r="PJS11" s="46"/>
      <c r="PJT11" s="37"/>
      <c r="PJU11" s="37"/>
      <c r="PJV11" s="45"/>
      <c r="PJW11" s="46"/>
      <c r="PJX11" s="44"/>
      <c r="PJY11" s="45"/>
      <c r="PJZ11" s="46"/>
      <c r="PKC11" s="45"/>
      <c r="PKD11" s="46"/>
      <c r="PKE11" s="37"/>
      <c r="PKF11" s="37"/>
      <c r="PKG11" s="45"/>
      <c r="PKH11" s="46"/>
      <c r="PKI11" s="44"/>
      <c r="PKJ11" s="45"/>
      <c r="PKK11" s="46"/>
      <c r="PKN11" s="45"/>
      <c r="PKO11" s="46"/>
      <c r="PKP11" s="37"/>
      <c r="PKQ11" s="37"/>
      <c r="PKR11" s="45"/>
      <c r="PKS11" s="46"/>
      <c r="PKT11" s="44"/>
      <c r="PKU11" s="45"/>
      <c r="PKV11" s="46"/>
      <c r="PKY11" s="45"/>
      <c r="PKZ11" s="46"/>
      <c r="PLA11" s="37"/>
      <c r="PLB11" s="37"/>
      <c r="PLC11" s="45"/>
      <c r="PLD11" s="46"/>
      <c r="PLE11" s="44"/>
      <c r="PLF11" s="45"/>
      <c r="PLG11" s="46"/>
      <c r="PLJ11" s="45"/>
      <c r="PLK11" s="46"/>
      <c r="PLL11" s="37"/>
      <c r="PLM11" s="37"/>
      <c r="PLN11" s="45"/>
      <c r="PLO11" s="46"/>
      <c r="PLP11" s="44"/>
      <c r="PLQ11" s="45"/>
      <c r="PLR11" s="46"/>
      <c r="PLU11" s="45"/>
      <c r="PLV11" s="46"/>
      <c r="PLW11" s="37"/>
      <c r="PLX11" s="37"/>
      <c r="PLY11" s="45"/>
      <c r="PLZ11" s="46"/>
      <c r="PMA11" s="44"/>
      <c r="PMB11" s="45"/>
      <c r="PMC11" s="46"/>
      <c r="PMF11" s="45"/>
      <c r="PMG11" s="46"/>
      <c r="PMH11" s="37"/>
      <c r="PMI11" s="37"/>
      <c r="PMJ11" s="45"/>
      <c r="PMK11" s="46"/>
      <c r="PML11" s="44"/>
      <c r="PMM11" s="45"/>
      <c r="PMN11" s="46"/>
      <c r="PMQ11" s="45"/>
      <c r="PMR11" s="46"/>
      <c r="PMS11" s="37"/>
      <c r="PMT11" s="37"/>
      <c r="PMU11" s="45"/>
      <c r="PMV11" s="46"/>
      <c r="PMW11" s="44"/>
      <c r="PMX11" s="45"/>
      <c r="PMY11" s="46"/>
      <c r="PNB11" s="45"/>
      <c r="PNC11" s="46"/>
      <c r="PND11" s="37"/>
      <c r="PNE11" s="37"/>
      <c r="PNF11" s="45"/>
      <c r="PNG11" s="46"/>
      <c r="PNH11" s="44"/>
      <c r="PNI11" s="45"/>
      <c r="PNJ11" s="46"/>
      <c r="PNM11" s="45"/>
      <c r="PNN11" s="46"/>
      <c r="PNO11" s="37"/>
      <c r="PNP11" s="37"/>
      <c r="PNQ11" s="45"/>
      <c r="PNR11" s="46"/>
      <c r="PNS11" s="44"/>
      <c r="PNT11" s="45"/>
      <c r="PNU11" s="46"/>
      <c r="PNX11" s="45"/>
      <c r="PNY11" s="46"/>
      <c r="PNZ11" s="37"/>
      <c r="POA11" s="37"/>
      <c r="POB11" s="45"/>
      <c r="POC11" s="46"/>
      <c r="POD11" s="44"/>
      <c r="POE11" s="45"/>
      <c r="POF11" s="46"/>
      <c r="POI11" s="45"/>
      <c r="POJ11" s="46"/>
      <c r="POK11" s="37"/>
      <c r="POL11" s="37"/>
      <c r="POM11" s="45"/>
      <c r="PON11" s="46"/>
      <c r="POO11" s="44"/>
      <c r="POP11" s="45"/>
      <c r="POQ11" s="46"/>
      <c r="POT11" s="45"/>
      <c r="POU11" s="46"/>
      <c r="POV11" s="37"/>
      <c r="POW11" s="37"/>
      <c r="POX11" s="45"/>
      <c r="POY11" s="46"/>
      <c r="POZ11" s="44"/>
      <c r="PPA11" s="45"/>
      <c r="PPB11" s="46"/>
      <c r="PPE11" s="45"/>
      <c r="PPF11" s="46"/>
      <c r="PPG11" s="37"/>
      <c r="PPH11" s="37"/>
      <c r="PPI11" s="45"/>
      <c r="PPJ11" s="46"/>
      <c r="PPK11" s="44"/>
      <c r="PPL11" s="45"/>
      <c r="PPM11" s="46"/>
      <c r="PPP11" s="45"/>
      <c r="PPQ11" s="46"/>
      <c r="PPR11" s="37"/>
      <c r="PPS11" s="37"/>
      <c r="PPT11" s="45"/>
      <c r="PPU11" s="46"/>
      <c r="PPV11" s="44"/>
      <c r="PPW11" s="45"/>
      <c r="PPX11" s="46"/>
      <c r="PQA11" s="45"/>
      <c r="PQB11" s="46"/>
      <c r="PQC11" s="37"/>
      <c r="PQD11" s="37"/>
      <c r="PQE11" s="45"/>
      <c r="PQF11" s="46"/>
      <c r="PQG11" s="44"/>
      <c r="PQH11" s="45"/>
      <c r="PQI11" s="46"/>
      <c r="PQL11" s="45"/>
      <c r="PQM11" s="46"/>
      <c r="PQN11" s="37"/>
      <c r="PQO11" s="37"/>
      <c r="PQP11" s="45"/>
      <c r="PQQ11" s="46"/>
      <c r="PQR11" s="44"/>
      <c r="PQS11" s="45"/>
      <c r="PQT11" s="46"/>
      <c r="PQW11" s="45"/>
      <c r="PQX11" s="46"/>
      <c r="PQY11" s="37"/>
      <c r="PQZ11" s="37"/>
      <c r="PRA11" s="45"/>
      <c r="PRB11" s="46"/>
      <c r="PRC11" s="44"/>
      <c r="PRD11" s="45"/>
      <c r="PRE11" s="46"/>
      <c r="PRH11" s="45"/>
      <c r="PRI11" s="46"/>
      <c r="PRJ11" s="37"/>
      <c r="PRK11" s="37"/>
      <c r="PRL11" s="45"/>
      <c r="PRM11" s="46"/>
      <c r="PRN11" s="44"/>
      <c r="PRO11" s="45"/>
      <c r="PRP11" s="46"/>
      <c r="PRS11" s="45"/>
      <c r="PRT11" s="46"/>
      <c r="PRU11" s="37"/>
      <c r="PRV11" s="37"/>
      <c r="PRW11" s="45"/>
      <c r="PRX11" s="46"/>
      <c r="PRY11" s="44"/>
      <c r="PRZ11" s="45"/>
      <c r="PSA11" s="46"/>
      <c r="PSD11" s="45"/>
      <c r="PSE11" s="46"/>
      <c r="PSF11" s="37"/>
      <c r="PSG11" s="37"/>
      <c r="PSH11" s="45"/>
      <c r="PSI11" s="46"/>
      <c r="PSJ11" s="44"/>
      <c r="PSK11" s="45"/>
      <c r="PSL11" s="46"/>
      <c r="PSO11" s="45"/>
      <c r="PSP11" s="46"/>
      <c r="PSQ11" s="37"/>
      <c r="PSR11" s="37"/>
      <c r="PSS11" s="45"/>
      <c r="PST11" s="46"/>
      <c r="PSU11" s="44"/>
      <c r="PSV11" s="45"/>
      <c r="PSW11" s="46"/>
      <c r="PSZ11" s="45"/>
      <c r="PTA11" s="46"/>
      <c r="PTB11" s="37"/>
      <c r="PTC11" s="37"/>
      <c r="PTD11" s="45"/>
      <c r="PTE11" s="46"/>
      <c r="PTF11" s="44"/>
      <c r="PTG11" s="45"/>
      <c r="PTH11" s="46"/>
      <c r="PTK11" s="45"/>
      <c r="PTL11" s="46"/>
      <c r="PTM11" s="37"/>
      <c r="PTN11" s="37"/>
      <c r="PTO11" s="45"/>
      <c r="PTP11" s="46"/>
      <c r="PTQ11" s="44"/>
      <c r="PTR11" s="45"/>
      <c r="PTS11" s="46"/>
      <c r="PTV11" s="45"/>
      <c r="PTW11" s="46"/>
      <c r="PTX11" s="37"/>
      <c r="PTY11" s="37"/>
      <c r="PTZ11" s="45"/>
      <c r="PUA11" s="46"/>
      <c r="PUB11" s="44"/>
      <c r="PUC11" s="45"/>
      <c r="PUD11" s="46"/>
      <c r="PUG11" s="45"/>
      <c r="PUH11" s="46"/>
      <c r="PUI11" s="37"/>
      <c r="PUJ11" s="37"/>
      <c r="PUK11" s="45"/>
      <c r="PUL11" s="46"/>
      <c r="PUM11" s="44"/>
      <c r="PUN11" s="45"/>
      <c r="PUO11" s="46"/>
      <c r="PUR11" s="45"/>
      <c r="PUS11" s="46"/>
      <c r="PUT11" s="37"/>
      <c r="PUU11" s="37"/>
      <c r="PUV11" s="45"/>
      <c r="PUW11" s="46"/>
      <c r="PUX11" s="44"/>
      <c r="PUY11" s="45"/>
      <c r="PUZ11" s="46"/>
      <c r="PVC11" s="45"/>
      <c r="PVD11" s="46"/>
      <c r="PVE11" s="37"/>
      <c r="PVF11" s="37"/>
      <c r="PVG11" s="45"/>
      <c r="PVH11" s="46"/>
      <c r="PVI11" s="44"/>
      <c r="PVJ11" s="45"/>
      <c r="PVK11" s="46"/>
      <c r="PVN11" s="45"/>
      <c r="PVO11" s="46"/>
      <c r="PVP11" s="37"/>
      <c r="PVQ11" s="37"/>
      <c r="PVR11" s="45"/>
      <c r="PVS11" s="46"/>
      <c r="PVT11" s="44"/>
      <c r="PVU11" s="45"/>
      <c r="PVV11" s="46"/>
      <c r="PVY11" s="45"/>
      <c r="PVZ11" s="46"/>
      <c r="PWA11" s="37"/>
      <c r="PWB11" s="37"/>
      <c r="PWC11" s="45"/>
      <c r="PWD11" s="46"/>
      <c r="PWE11" s="44"/>
      <c r="PWF11" s="45"/>
      <c r="PWG11" s="46"/>
      <c r="PWJ11" s="45"/>
      <c r="PWK11" s="46"/>
      <c r="PWL11" s="37"/>
      <c r="PWM11" s="37"/>
      <c r="PWN11" s="45"/>
      <c r="PWO11" s="46"/>
      <c r="PWP11" s="44"/>
      <c r="PWQ11" s="45"/>
      <c r="PWR11" s="46"/>
      <c r="PWU11" s="45"/>
      <c r="PWV11" s="46"/>
      <c r="PWW11" s="37"/>
      <c r="PWX11" s="37"/>
      <c r="PWY11" s="45"/>
      <c r="PWZ11" s="46"/>
      <c r="PXA11" s="44"/>
      <c r="PXB11" s="45"/>
      <c r="PXC11" s="46"/>
      <c r="PXF11" s="45"/>
      <c r="PXG11" s="46"/>
      <c r="PXH11" s="37"/>
      <c r="PXI11" s="37"/>
      <c r="PXJ11" s="45"/>
      <c r="PXK11" s="46"/>
      <c r="PXL11" s="44"/>
      <c r="PXM11" s="45"/>
      <c r="PXN11" s="46"/>
      <c r="PXQ11" s="45"/>
      <c r="PXR11" s="46"/>
      <c r="PXS11" s="37"/>
      <c r="PXT11" s="37"/>
      <c r="PXU11" s="45"/>
      <c r="PXV11" s="46"/>
      <c r="PXW11" s="44"/>
      <c r="PXX11" s="45"/>
      <c r="PXY11" s="46"/>
      <c r="PYB11" s="45"/>
      <c r="PYC11" s="46"/>
      <c r="PYD11" s="37"/>
      <c r="PYE11" s="37"/>
      <c r="PYF11" s="45"/>
      <c r="PYG11" s="46"/>
      <c r="PYH11" s="44"/>
      <c r="PYI11" s="45"/>
      <c r="PYJ11" s="46"/>
      <c r="PYM11" s="45"/>
      <c r="PYN11" s="46"/>
      <c r="PYO11" s="37"/>
      <c r="PYP11" s="37"/>
      <c r="PYQ11" s="45"/>
      <c r="PYR11" s="46"/>
      <c r="PYS11" s="44"/>
      <c r="PYT11" s="45"/>
      <c r="PYU11" s="46"/>
      <c r="PYX11" s="45"/>
      <c r="PYY11" s="46"/>
      <c r="PYZ11" s="37"/>
      <c r="PZA11" s="37"/>
      <c r="PZB11" s="45"/>
      <c r="PZC11" s="46"/>
      <c r="PZD11" s="44"/>
      <c r="PZE11" s="45"/>
      <c r="PZF11" s="46"/>
      <c r="PZI11" s="45"/>
      <c r="PZJ11" s="46"/>
      <c r="PZK11" s="37"/>
      <c r="PZL11" s="37"/>
      <c r="PZM11" s="45"/>
      <c r="PZN11" s="46"/>
      <c r="PZO11" s="44"/>
      <c r="PZP11" s="45"/>
      <c r="PZQ11" s="46"/>
      <c r="PZT11" s="45"/>
      <c r="PZU11" s="46"/>
      <c r="PZV11" s="37"/>
      <c r="PZW11" s="37"/>
      <c r="PZX11" s="45"/>
      <c r="PZY11" s="46"/>
      <c r="PZZ11" s="44"/>
      <c r="QAA11" s="45"/>
      <c r="QAB11" s="46"/>
      <c r="QAE11" s="45"/>
      <c r="QAF11" s="46"/>
      <c r="QAG11" s="37"/>
      <c r="QAH11" s="37"/>
      <c r="QAI11" s="45"/>
      <c r="QAJ11" s="46"/>
      <c r="QAK11" s="44"/>
      <c r="QAL11" s="45"/>
      <c r="QAM11" s="46"/>
      <c r="QAP11" s="45"/>
      <c r="QAQ11" s="46"/>
      <c r="QAR11" s="37"/>
      <c r="QAS11" s="37"/>
      <c r="QAT11" s="45"/>
      <c r="QAU11" s="46"/>
      <c r="QAV11" s="44"/>
      <c r="QAW11" s="45"/>
      <c r="QAX11" s="46"/>
      <c r="QBA11" s="45"/>
      <c r="QBB11" s="46"/>
      <c r="QBC11" s="37"/>
      <c r="QBD11" s="37"/>
      <c r="QBE11" s="45"/>
      <c r="QBF11" s="46"/>
      <c r="QBG11" s="44"/>
      <c r="QBH11" s="45"/>
      <c r="QBI11" s="46"/>
      <c r="QBL11" s="45"/>
      <c r="QBM11" s="46"/>
      <c r="QBN11" s="37"/>
      <c r="QBO11" s="37"/>
      <c r="QBP11" s="45"/>
      <c r="QBQ11" s="46"/>
      <c r="QBR11" s="44"/>
      <c r="QBS11" s="45"/>
      <c r="QBT11" s="46"/>
      <c r="QBW11" s="45"/>
      <c r="QBX11" s="46"/>
      <c r="QBY11" s="37"/>
      <c r="QBZ11" s="37"/>
      <c r="QCA11" s="45"/>
      <c r="QCB11" s="46"/>
      <c r="QCC11" s="44"/>
      <c r="QCD11" s="45"/>
      <c r="QCE11" s="46"/>
      <c r="QCH11" s="45"/>
      <c r="QCI11" s="46"/>
      <c r="QCJ11" s="37"/>
      <c r="QCK11" s="37"/>
      <c r="QCL11" s="45"/>
      <c r="QCM11" s="46"/>
      <c r="QCN11" s="44"/>
      <c r="QCO11" s="45"/>
      <c r="QCP11" s="46"/>
      <c r="QCS11" s="45"/>
      <c r="QCT11" s="46"/>
      <c r="QCU11" s="37"/>
      <c r="QCV11" s="37"/>
      <c r="QCW11" s="45"/>
      <c r="QCX11" s="46"/>
      <c r="QCY11" s="44"/>
      <c r="QCZ11" s="45"/>
      <c r="QDA11" s="46"/>
      <c r="QDD11" s="45"/>
      <c r="QDE11" s="46"/>
      <c r="QDF11" s="37"/>
      <c r="QDG11" s="37"/>
      <c r="QDH11" s="45"/>
      <c r="QDI11" s="46"/>
      <c r="QDJ11" s="44"/>
      <c r="QDK11" s="45"/>
      <c r="QDL11" s="46"/>
      <c r="QDO11" s="45"/>
      <c r="QDP11" s="46"/>
      <c r="QDQ11" s="37"/>
      <c r="QDR11" s="37"/>
      <c r="QDS11" s="45"/>
      <c r="QDT11" s="46"/>
      <c r="QDU11" s="44"/>
      <c r="QDV11" s="45"/>
      <c r="QDW11" s="46"/>
      <c r="QDZ11" s="45"/>
      <c r="QEA11" s="46"/>
      <c r="QEB11" s="37"/>
      <c r="QEC11" s="37"/>
      <c r="QED11" s="45"/>
      <c r="QEE11" s="46"/>
      <c r="QEF11" s="44"/>
      <c r="QEG11" s="45"/>
      <c r="QEH11" s="46"/>
      <c r="QEK11" s="45"/>
      <c r="QEL11" s="46"/>
      <c r="QEM11" s="37"/>
      <c r="QEN11" s="37"/>
      <c r="QEO11" s="45"/>
      <c r="QEP11" s="46"/>
      <c r="QEQ11" s="44"/>
      <c r="QER11" s="45"/>
      <c r="QES11" s="46"/>
      <c r="QEV11" s="45"/>
      <c r="QEW11" s="46"/>
      <c r="QEX11" s="37"/>
      <c r="QEY11" s="37"/>
      <c r="QEZ11" s="45"/>
      <c r="QFA11" s="46"/>
      <c r="QFB11" s="44"/>
      <c r="QFC11" s="45"/>
      <c r="QFD11" s="46"/>
      <c r="QFG11" s="45"/>
      <c r="QFH11" s="46"/>
      <c r="QFI11" s="37"/>
      <c r="QFJ11" s="37"/>
      <c r="QFK11" s="45"/>
      <c r="QFL11" s="46"/>
      <c r="QFM11" s="44"/>
      <c r="QFN11" s="45"/>
      <c r="QFO11" s="46"/>
      <c r="QFR11" s="45"/>
      <c r="QFS11" s="46"/>
      <c r="QFT11" s="37"/>
      <c r="QFU11" s="37"/>
      <c r="QFV11" s="45"/>
      <c r="QFW11" s="46"/>
      <c r="QFX11" s="44"/>
      <c r="QFY11" s="45"/>
      <c r="QFZ11" s="46"/>
      <c r="QGC11" s="45"/>
      <c r="QGD11" s="46"/>
      <c r="QGE11" s="37"/>
      <c r="QGF11" s="37"/>
      <c r="QGG11" s="45"/>
      <c r="QGH11" s="46"/>
      <c r="QGI11" s="44"/>
      <c r="QGJ11" s="45"/>
      <c r="QGK11" s="46"/>
      <c r="QGN11" s="45"/>
      <c r="QGO11" s="46"/>
      <c r="QGP11" s="37"/>
      <c r="QGQ11" s="37"/>
      <c r="QGR11" s="45"/>
      <c r="QGS11" s="46"/>
      <c r="QGT11" s="44"/>
      <c r="QGU11" s="45"/>
      <c r="QGV11" s="46"/>
      <c r="QGY11" s="45"/>
      <c r="QGZ11" s="46"/>
      <c r="QHA11" s="37"/>
      <c r="QHB11" s="37"/>
      <c r="QHC11" s="45"/>
      <c r="QHD11" s="46"/>
      <c r="QHE11" s="44"/>
      <c r="QHF11" s="45"/>
      <c r="QHG11" s="46"/>
      <c r="QHJ11" s="45"/>
      <c r="QHK11" s="46"/>
      <c r="QHL11" s="37"/>
      <c r="QHM11" s="37"/>
      <c r="QHN11" s="45"/>
      <c r="QHO11" s="46"/>
      <c r="QHP11" s="44"/>
      <c r="QHQ11" s="45"/>
      <c r="QHR11" s="46"/>
      <c r="QHU11" s="45"/>
      <c r="QHV11" s="46"/>
      <c r="QHW11" s="37"/>
      <c r="QHX11" s="37"/>
      <c r="QHY11" s="45"/>
      <c r="QHZ11" s="46"/>
      <c r="QIA11" s="44"/>
      <c r="QIB11" s="45"/>
      <c r="QIC11" s="46"/>
      <c r="QIF11" s="45"/>
      <c r="QIG11" s="46"/>
      <c r="QIH11" s="37"/>
      <c r="QII11" s="37"/>
      <c r="QIJ11" s="45"/>
      <c r="QIK11" s="46"/>
      <c r="QIL11" s="44"/>
      <c r="QIM11" s="45"/>
      <c r="QIN11" s="46"/>
      <c r="QIQ11" s="45"/>
      <c r="QIR11" s="46"/>
      <c r="QIS11" s="37"/>
      <c r="QIT11" s="37"/>
      <c r="QIU11" s="45"/>
      <c r="QIV11" s="46"/>
      <c r="QIW11" s="44"/>
      <c r="QIX11" s="45"/>
      <c r="QIY11" s="46"/>
      <c r="QJB11" s="45"/>
      <c r="QJC11" s="46"/>
      <c r="QJD11" s="37"/>
      <c r="QJE11" s="37"/>
      <c r="QJF11" s="45"/>
      <c r="QJG11" s="46"/>
      <c r="QJH11" s="44"/>
      <c r="QJI11" s="45"/>
      <c r="QJJ11" s="46"/>
      <c r="QJM11" s="45"/>
      <c r="QJN11" s="46"/>
      <c r="QJO11" s="37"/>
      <c r="QJP11" s="37"/>
      <c r="QJQ11" s="45"/>
      <c r="QJR11" s="46"/>
      <c r="QJS11" s="44"/>
      <c r="QJT11" s="45"/>
      <c r="QJU11" s="46"/>
      <c r="QJX11" s="45"/>
      <c r="QJY11" s="46"/>
      <c r="QJZ11" s="37"/>
      <c r="QKA11" s="37"/>
      <c r="QKB11" s="45"/>
      <c r="QKC11" s="46"/>
      <c r="QKD11" s="44"/>
      <c r="QKE11" s="45"/>
      <c r="QKF11" s="46"/>
      <c r="QKI11" s="45"/>
      <c r="QKJ11" s="46"/>
      <c r="QKK11" s="37"/>
      <c r="QKL11" s="37"/>
      <c r="QKM11" s="45"/>
      <c r="QKN11" s="46"/>
      <c r="QKO11" s="44"/>
      <c r="QKP11" s="45"/>
      <c r="QKQ11" s="46"/>
      <c r="QKT11" s="45"/>
      <c r="QKU11" s="46"/>
      <c r="QKV11" s="37"/>
      <c r="QKW11" s="37"/>
      <c r="QKX11" s="45"/>
      <c r="QKY11" s="46"/>
      <c r="QKZ11" s="44"/>
      <c r="QLA11" s="45"/>
      <c r="QLB11" s="46"/>
      <c r="QLE11" s="45"/>
      <c r="QLF11" s="46"/>
      <c r="QLG11" s="37"/>
      <c r="QLH11" s="37"/>
      <c r="QLI11" s="45"/>
      <c r="QLJ11" s="46"/>
      <c r="QLK11" s="44"/>
      <c r="QLL11" s="45"/>
      <c r="QLM11" s="46"/>
      <c r="QLP11" s="45"/>
      <c r="QLQ11" s="46"/>
      <c r="QLR11" s="37"/>
      <c r="QLS11" s="37"/>
      <c r="QLT11" s="45"/>
      <c r="QLU11" s="46"/>
      <c r="QLV11" s="44"/>
      <c r="QLW11" s="45"/>
      <c r="QLX11" s="46"/>
      <c r="QMA11" s="45"/>
      <c r="QMB11" s="46"/>
      <c r="QMC11" s="37"/>
      <c r="QMD11" s="37"/>
      <c r="QME11" s="45"/>
      <c r="QMF11" s="46"/>
      <c r="QMG11" s="44"/>
      <c r="QMH11" s="45"/>
      <c r="QMI11" s="46"/>
      <c r="QML11" s="45"/>
      <c r="QMM11" s="46"/>
      <c r="QMN11" s="37"/>
      <c r="QMO11" s="37"/>
      <c r="QMP11" s="45"/>
      <c r="QMQ11" s="46"/>
      <c r="QMR11" s="44"/>
      <c r="QMS11" s="45"/>
      <c r="QMT11" s="46"/>
      <c r="QMW11" s="45"/>
      <c r="QMX11" s="46"/>
      <c r="QMY11" s="37"/>
      <c r="QMZ11" s="37"/>
      <c r="QNA11" s="45"/>
      <c r="QNB11" s="46"/>
      <c r="QNC11" s="44"/>
      <c r="QND11" s="45"/>
      <c r="QNE11" s="46"/>
      <c r="QNH11" s="45"/>
      <c r="QNI11" s="46"/>
      <c r="QNJ11" s="37"/>
      <c r="QNK11" s="37"/>
      <c r="QNL11" s="45"/>
      <c r="QNM11" s="46"/>
      <c r="QNN11" s="44"/>
      <c r="QNO11" s="45"/>
      <c r="QNP11" s="46"/>
      <c r="QNS11" s="45"/>
      <c r="QNT11" s="46"/>
      <c r="QNU11" s="37"/>
      <c r="QNV11" s="37"/>
      <c r="QNW11" s="45"/>
      <c r="QNX11" s="46"/>
      <c r="QNY11" s="44"/>
      <c r="QNZ11" s="45"/>
      <c r="QOA11" s="46"/>
      <c r="QOD11" s="45"/>
      <c r="QOE11" s="46"/>
      <c r="QOF11" s="37"/>
      <c r="QOG11" s="37"/>
      <c r="QOH11" s="45"/>
      <c r="QOI11" s="46"/>
      <c r="QOJ11" s="44"/>
      <c r="QOK11" s="45"/>
      <c r="QOL11" s="46"/>
      <c r="QOO11" s="45"/>
      <c r="QOP11" s="46"/>
      <c r="QOQ11" s="37"/>
      <c r="QOR11" s="37"/>
      <c r="QOS11" s="45"/>
      <c r="QOT11" s="46"/>
      <c r="QOU11" s="44"/>
      <c r="QOV11" s="45"/>
      <c r="QOW11" s="46"/>
      <c r="QOZ11" s="45"/>
      <c r="QPA11" s="46"/>
      <c r="QPB11" s="37"/>
      <c r="QPC11" s="37"/>
      <c r="QPD11" s="45"/>
      <c r="QPE11" s="46"/>
      <c r="QPF11" s="44"/>
      <c r="QPG11" s="45"/>
      <c r="QPH11" s="46"/>
      <c r="QPK11" s="45"/>
      <c r="QPL11" s="46"/>
      <c r="QPM11" s="37"/>
      <c r="QPN11" s="37"/>
      <c r="QPO11" s="45"/>
      <c r="QPP11" s="46"/>
      <c r="QPQ11" s="44"/>
      <c r="QPR11" s="45"/>
      <c r="QPS11" s="46"/>
      <c r="QPV11" s="45"/>
      <c r="QPW11" s="46"/>
      <c r="QPX11" s="37"/>
      <c r="QPY11" s="37"/>
      <c r="QPZ11" s="45"/>
      <c r="QQA11" s="46"/>
      <c r="QQB11" s="44"/>
      <c r="QQC11" s="45"/>
      <c r="QQD11" s="46"/>
      <c r="QQG11" s="45"/>
      <c r="QQH11" s="46"/>
      <c r="QQI11" s="37"/>
      <c r="QQJ11" s="37"/>
      <c r="QQK11" s="45"/>
      <c r="QQL11" s="46"/>
      <c r="QQM11" s="44"/>
      <c r="QQN11" s="45"/>
      <c r="QQO11" s="46"/>
      <c r="QQR11" s="45"/>
      <c r="QQS11" s="46"/>
      <c r="QQT11" s="37"/>
      <c r="QQU11" s="37"/>
      <c r="QQV11" s="45"/>
      <c r="QQW11" s="46"/>
      <c r="QQX11" s="44"/>
      <c r="QQY11" s="45"/>
      <c r="QQZ11" s="46"/>
      <c r="QRC11" s="45"/>
      <c r="QRD11" s="46"/>
      <c r="QRE11" s="37"/>
      <c r="QRF11" s="37"/>
      <c r="QRG11" s="45"/>
      <c r="QRH11" s="46"/>
      <c r="QRI11" s="44"/>
      <c r="QRJ11" s="45"/>
      <c r="QRK11" s="46"/>
      <c r="QRN11" s="45"/>
      <c r="QRO11" s="46"/>
      <c r="QRP11" s="37"/>
      <c r="QRQ11" s="37"/>
      <c r="QRR11" s="45"/>
      <c r="QRS11" s="46"/>
      <c r="QRT11" s="44"/>
      <c r="QRU11" s="45"/>
      <c r="QRV11" s="46"/>
      <c r="QRY11" s="45"/>
      <c r="QRZ11" s="46"/>
      <c r="QSA11" s="37"/>
      <c r="QSB11" s="37"/>
      <c r="QSC11" s="45"/>
      <c r="QSD11" s="46"/>
      <c r="QSE11" s="44"/>
      <c r="QSF11" s="45"/>
      <c r="QSG11" s="46"/>
      <c r="QSJ11" s="45"/>
      <c r="QSK11" s="46"/>
      <c r="QSL11" s="37"/>
      <c r="QSM11" s="37"/>
      <c r="QSN11" s="45"/>
      <c r="QSO11" s="46"/>
      <c r="QSP11" s="44"/>
      <c r="QSQ11" s="45"/>
      <c r="QSR11" s="46"/>
      <c r="QSU11" s="45"/>
      <c r="QSV11" s="46"/>
      <c r="QSW11" s="37"/>
      <c r="QSX11" s="37"/>
      <c r="QSY11" s="45"/>
      <c r="QSZ11" s="46"/>
      <c r="QTA11" s="44"/>
      <c r="QTB11" s="45"/>
      <c r="QTC11" s="46"/>
      <c r="QTF11" s="45"/>
      <c r="QTG11" s="46"/>
      <c r="QTH11" s="37"/>
      <c r="QTI11" s="37"/>
      <c r="QTJ11" s="45"/>
      <c r="QTK11" s="46"/>
      <c r="QTL11" s="44"/>
      <c r="QTM11" s="45"/>
      <c r="QTN11" s="46"/>
      <c r="QTQ11" s="45"/>
      <c r="QTR11" s="46"/>
      <c r="QTS11" s="37"/>
      <c r="QTT11" s="37"/>
      <c r="QTU11" s="45"/>
      <c r="QTV11" s="46"/>
      <c r="QTW11" s="44"/>
      <c r="QTX11" s="45"/>
      <c r="QTY11" s="46"/>
      <c r="QUB11" s="45"/>
      <c r="QUC11" s="46"/>
      <c r="QUD11" s="37"/>
      <c r="QUE11" s="37"/>
      <c r="QUF11" s="45"/>
      <c r="QUG11" s="46"/>
      <c r="QUH11" s="44"/>
      <c r="QUI11" s="45"/>
      <c r="QUJ11" s="46"/>
      <c r="QUM11" s="45"/>
      <c r="QUN11" s="46"/>
      <c r="QUO11" s="37"/>
      <c r="QUP11" s="37"/>
      <c r="QUQ11" s="45"/>
      <c r="QUR11" s="46"/>
      <c r="QUS11" s="44"/>
      <c r="QUT11" s="45"/>
      <c r="QUU11" s="46"/>
      <c r="QUX11" s="45"/>
      <c r="QUY11" s="46"/>
      <c r="QUZ11" s="37"/>
      <c r="QVA11" s="37"/>
      <c r="QVB11" s="45"/>
      <c r="QVC11" s="46"/>
      <c r="QVD11" s="44"/>
      <c r="QVE11" s="45"/>
      <c r="QVF11" s="46"/>
      <c r="QVI11" s="45"/>
      <c r="QVJ11" s="46"/>
      <c r="QVK11" s="37"/>
      <c r="QVL11" s="37"/>
      <c r="QVM11" s="45"/>
      <c r="QVN11" s="46"/>
      <c r="QVO11" s="44"/>
      <c r="QVP11" s="45"/>
      <c r="QVQ11" s="46"/>
      <c r="QVT11" s="45"/>
      <c r="QVU11" s="46"/>
      <c r="QVV11" s="37"/>
      <c r="QVW11" s="37"/>
      <c r="QVX11" s="45"/>
      <c r="QVY11" s="46"/>
      <c r="QVZ11" s="44"/>
      <c r="QWA11" s="45"/>
      <c r="QWB11" s="46"/>
      <c r="QWE11" s="45"/>
      <c r="QWF11" s="46"/>
      <c r="QWG11" s="37"/>
      <c r="QWH11" s="37"/>
      <c r="QWI11" s="45"/>
      <c r="QWJ11" s="46"/>
      <c r="QWK11" s="44"/>
      <c r="QWL11" s="45"/>
      <c r="QWM11" s="46"/>
      <c r="QWP11" s="45"/>
      <c r="QWQ11" s="46"/>
      <c r="QWR11" s="37"/>
      <c r="QWS11" s="37"/>
      <c r="QWT11" s="45"/>
      <c r="QWU11" s="46"/>
      <c r="QWV11" s="44"/>
      <c r="QWW11" s="45"/>
      <c r="QWX11" s="46"/>
      <c r="QXA11" s="45"/>
      <c r="QXB11" s="46"/>
      <c r="QXC11" s="37"/>
      <c r="QXD11" s="37"/>
      <c r="QXE11" s="45"/>
      <c r="QXF11" s="46"/>
      <c r="QXG11" s="44"/>
      <c r="QXH11" s="45"/>
      <c r="QXI11" s="46"/>
      <c r="QXL11" s="45"/>
      <c r="QXM11" s="46"/>
      <c r="QXN11" s="37"/>
      <c r="QXO11" s="37"/>
      <c r="QXP11" s="45"/>
      <c r="QXQ11" s="46"/>
      <c r="QXR11" s="44"/>
      <c r="QXS11" s="45"/>
      <c r="QXT11" s="46"/>
      <c r="QXW11" s="45"/>
      <c r="QXX11" s="46"/>
      <c r="QXY11" s="37"/>
      <c r="QXZ11" s="37"/>
      <c r="QYA11" s="45"/>
      <c r="QYB11" s="46"/>
      <c r="QYC11" s="44"/>
      <c r="QYD11" s="45"/>
      <c r="QYE11" s="46"/>
      <c r="QYH11" s="45"/>
      <c r="QYI11" s="46"/>
      <c r="QYJ11" s="37"/>
      <c r="QYK11" s="37"/>
      <c r="QYL11" s="45"/>
      <c r="QYM11" s="46"/>
      <c r="QYN11" s="44"/>
      <c r="QYO11" s="45"/>
      <c r="QYP11" s="46"/>
      <c r="QYS11" s="45"/>
      <c r="QYT11" s="46"/>
      <c r="QYU11" s="37"/>
      <c r="QYV11" s="37"/>
      <c r="QYW11" s="45"/>
      <c r="QYX11" s="46"/>
      <c r="QYY11" s="44"/>
      <c r="QYZ11" s="45"/>
      <c r="QZA11" s="46"/>
      <c r="QZD11" s="45"/>
      <c r="QZE11" s="46"/>
      <c r="QZF11" s="37"/>
      <c r="QZG11" s="37"/>
      <c r="QZH11" s="45"/>
      <c r="QZI11" s="46"/>
      <c r="QZJ11" s="44"/>
      <c r="QZK11" s="45"/>
      <c r="QZL11" s="46"/>
      <c r="QZO11" s="45"/>
      <c r="QZP11" s="46"/>
      <c r="QZQ11" s="37"/>
      <c r="QZR11" s="37"/>
      <c r="QZS11" s="45"/>
      <c r="QZT11" s="46"/>
      <c r="QZU11" s="44"/>
      <c r="QZV11" s="45"/>
      <c r="QZW11" s="46"/>
      <c r="QZZ11" s="45"/>
      <c r="RAA11" s="46"/>
      <c r="RAB11" s="37"/>
      <c r="RAC11" s="37"/>
      <c r="RAD11" s="45"/>
      <c r="RAE11" s="46"/>
      <c r="RAF11" s="44"/>
      <c r="RAG11" s="45"/>
      <c r="RAH11" s="46"/>
      <c r="RAK11" s="45"/>
      <c r="RAL11" s="46"/>
      <c r="RAM11" s="37"/>
      <c r="RAN11" s="37"/>
      <c r="RAO11" s="45"/>
      <c r="RAP11" s="46"/>
      <c r="RAQ11" s="44"/>
      <c r="RAR11" s="45"/>
      <c r="RAS11" s="46"/>
      <c r="RAV11" s="45"/>
      <c r="RAW11" s="46"/>
      <c r="RAX11" s="37"/>
      <c r="RAY11" s="37"/>
      <c r="RAZ11" s="45"/>
      <c r="RBA11" s="46"/>
      <c r="RBB11" s="44"/>
      <c r="RBC11" s="45"/>
      <c r="RBD11" s="46"/>
      <c r="RBG11" s="45"/>
      <c r="RBH11" s="46"/>
      <c r="RBI11" s="37"/>
      <c r="RBJ11" s="37"/>
      <c r="RBK11" s="45"/>
      <c r="RBL11" s="46"/>
      <c r="RBM11" s="44"/>
      <c r="RBN11" s="45"/>
      <c r="RBO11" s="46"/>
      <c r="RBR11" s="45"/>
      <c r="RBS11" s="46"/>
      <c r="RBT11" s="37"/>
      <c r="RBU11" s="37"/>
      <c r="RBV11" s="45"/>
      <c r="RBW11" s="46"/>
      <c r="RBX11" s="44"/>
      <c r="RBY11" s="45"/>
      <c r="RBZ11" s="46"/>
      <c r="RCC11" s="45"/>
      <c r="RCD11" s="46"/>
      <c r="RCE11" s="37"/>
      <c r="RCF11" s="37"/>
      <c r="RCG11" s="45"/>
      <c r="RCH11" s="46"/>
      <c r="RCI11" s="44"/>
      <c r="RCJ11" s="45"/>
      <c r="RCK11" s="46"/>
      <c r="RCN11" s="45"/>
      <c r="RCO11" s="46"/>
      <c r="RCP11" s="37"/>
      <c r="RCQ11" s="37"/>
      <c r="RCR11" s="45"/>
      <c r="RCS11" s="46"/>
      <c r="RCT11" s="44"/>
      <c r="RCU11" s="45"/>
      <c r="RCV11" s="46"/>
      <c r="RCY11" s="45"/>
      <c r="RCZ11" s="46"/>
      <c r="RDA11" s="37"/>
      <c r="RDB11" s="37"/>
      <c r="RDC11" s="45"/>
      <c r="RDD11" s="46"/>
      <c r="RDE11" s="44"/>
      <c r="RDF11" s="45"/>
      <c r="RDG11" s="46"/>
      <c r="RDJ11" s="45"/>
      <c r="RDK11" s="46"/>
      <c r="RDL11" s="37"/>
      <c r="RDM11" s="37"/>
      <c r="RDN11" s="45"/>
      <c r="RDO11" s="46"/>
      <c r="RDP11" s="44"/>
      <c r="RDQ11" s="45"/>
      <c r="RDR11" s="46"/>
      <c r="RDU11" s="45"/>
      <c r="RDV11" s="46"/>
      <c r="RDW11" s="37"/>
      <c r="RDX11" s="37"/>
      <c r="RDY11" s="45"/>
      <c r="RDZ11" s="46"/>
      <c r="REA11" s="44"/>
      <c r="REB11" s="45"/>
      <c r="REC11" s="46"/>
      <c r="REF11" s="45"/>
      <c r="REG11" s="46"/>
      <c r="REH11" s="37"/>
      <c r="REI11" s="37"/>
      <c r="REJ11" s="45"/>
      <c r="REK11" s="46"/>
      <c r="REL11" s="44"/>
      <c r="REM11" s="45"/>
      <c r="REN11" s="46"/>
      <c r="REQ11" s="45"/>
      <c r="RER11" s="46"/>
      <c r="RES11" s="37"/>
      <c r="RET11" s="37"/>
      <c r="REU11" s="45"/>
      <c r="REV11" s="46"/>
      <c r="REW11" s="44"/>
      <c r="REX11" s="45"/>
      <c r="REY11" s="46"/>
      <c r="RFB11" s="45"/>
      <c r="RFC11" s="46"/>
      <c r="RFD11" s="37"/>
      <c r="RFE11" s="37"/>
      <c r="RFF11" s="45"/>
      <c r="RFG11" s="46"/>
      <c r="RFH11" s="44"/>
      <c r="RFI11" s="45"/>
      <c r="RFJ11" s="46"/>
      <c r="RFM11" s="45"/>
      <c r="RFN11" s="46"/>
      <c r="RFO11" s="37"/>
      <c r="RFP11" s="37"/>
      <c r="RFQ11" s="45"/>
      <c r="RFR11" s="46"/>
      <c r="RFS11" s="44"/>
      <c r="RFT11" s="45"/>
      <c r="RFU11" s="46"/>
      <c r="RFX11" s="45"/>
      <c r="RFY11" s="46"/>
      <c r="RFZ11" s="37"/>
      <c r="RGA11" s="37"/>
      <c r="RGB11" s="45"/>
      <c r="RGC11" s="46"/>
      <c r="RGD11" s="44"/>
      <c r="RGE11" s="45"/>
      <c r="RGF11" s="46"/>
      <c r="RGI11" s="45"/>
      <c r="RGJ11" s="46"/>
      <c r="RGK11" s="37"/>
      <c r="RGL11" s="37"/>
      <c r="RGM11" s="45"/>
      <c r="RGN11" s="46"/>
      <c r="RGO11" s="44"/>
      <c r="RGP11" s="45"/>
      <c r="RGQ11" s="46"/>
      <c r="RGT11" s="45"/>
      <c r="RGU11" s="46"/>
      <c r="RGV11" s="37"/>
      <c r="RGW11" s="37"/>
      <c r="RGX11" s="45"/>
      <c r="RGY11" s="46"/>
      <c r="RGZ11" s="44"/>
      <c r="RHA11" s="45"/>
      <c r="RHB11" s="46"/>
      <c r="RHE11" s="45"/>
      <c r="RHF11" s="46"/>
      <c r="RHG11" s="37"/>
      <c r="RHH11" s="37"/>
      <c r="RHI11" s="45"/>
      <c r="RHJ11" s="46"/>
      <c r="RHK11" s="44"/>
      <c r="RHL11" s="45"/>
      <c r="RHM11" s="46"/>
      <c r="RHP11" s="45"/>
      <c r="RHQ11" s="46"/>
      <c r="RHR11" s="37"/>
      <c r="RHS11" s="37"/>
      <c r="RHT11" s="45"/>
      <c r="RHU11" s="46"/>
      <c r="RHV11" s="44"/>
      <c r="RHW11" s="45"/>
      <c r="RHX11" s="46"/>
      <c r="RIA11" s="45"/>
      <c r="RIB11" s="46"/>
      <c r="RIC11" s="37"/>
      <c r="RID11" s="37"/>
      <c r="RIE11" s="45"/>
      <c r="RIF11" s="46"/>
      <c r="RIG11" s="44"/>
      <c r="RIH11" s="45"/>
      <c r="RII11" s="46"/>
      <c r="RIL11" s="45"/>
      <c r="RIM11" s="46"/>
      <c r="RIN11" s="37"/>
      <c r="RIO11" s="37"/>
      <c r="RIP11" s="45"/>
      <c r="RIQ11" s="46"/>
      <c r="RIR11" s="44"/>
      <c r="RIS11" s="45"/>
      <c r="RIT11" s="46"/>
      <c r="RIW11" s="45"/>
      <c r="RIX11" s="46"/>
      <c r="RIY11" s="37"/>
      <c r="RIZ11" s="37"/>
      <c r="RJA11" s="45"/>
      <c r="RJB11" s="46"/>
      <c r="RJC11" s="44"/>
      <c r="RJD11" s="45"/>
      <c r="RJE11" s="46"/>
      <c r="RJH11" s="45"/>
      <c r="RJI11" s="46"/>
      <c r="RJJ11" s="37"/>
      <c r="RJK11" s="37"/>
      <c r="RJL11" s="45"/>
      <c r="RJM11" s="46"/>
      <c r="RJN11" s="44"/>
      <c r="RJO11" s="45"/>
      <c r="RJP11" s="46"/>
      <c r="RJS11" s="45"/>
      <c r="RJT11" s="46"/>
      <c r="RJU11" s="37"/>
      <c r="RJV11" s="37"/>
      <c r="RJW11" s="45"/>
      <c r="RJX11" s="46"/>
      <c r="RJY11" s="44"/>
      <c r="RJZ11" s="45"/>
      <c r="RKA11" s="46"/>
      <c r="RKD11" s="45"/>
      <c r="RKE11" s="46"/>
      <c r="RKF11" s="37"/>
      <c r="RKG11" s="37"/>
      <c r="RKH11" s="45"/>
      <c r="RKI11" s="46"/>
      <c r="RKJ11" s="44"/>
      <c r="RKK11" s="45"/>
      <c r="RKL11" s="46"/>
      <c r="RKO11" s="45"/>
      <c r="RKP11" s="46"/>
      <c r="RKQ11" s="37"/>
      <c r="RKR11" s="37"/>
      <c r="RKS11" s="45"/>
      <c r="RKT11" s="46"/>
      <c r="RKU11" s="44"/>
      <c r="RKV11" s="45"/>
      <c r="RKW11" s="46"/>
      <c r="RKZ11" s="45"/>
      <c r="RLA11" s="46"/>
      <c r="RLB11" s="37"/>
      <c r="RLC11" s="37"/>
      <c r="RLD11" s="45"/>
      <c r="RLE11" s="46"/>
      <c r="RLF11" s="44"/>
      <c r="RLG11" s="45"/>
      <c r="RLH11" s="46"/>
      <c r="RLK11" s="45"/>
      <c r="RLL11" s="46"/>
      <c r="RLM11" s="37"/>
      <c r="RLN11" s="37"/>
      <c r="RLO11" s="45"/>
      <c r="RLP11" s="46"/>
      <c r="RLQ11" s="44"/>
      <c r="RLR11" s="45"/>
      <c r="RLS11" s="46"/>
      <c r="RLV11" s="45"/>
      <c r="RLW11" s="46"/>
      <c r="RLX11" s="37"/>
      <c r="RLY11" s="37"/>
      <c r="RLZ11" s="45"/>
      <c r="RMA11" s="46"/>
      <c r="RMB11" s="44"/>
      <c r="RMC11" s="45"/>
      <c r="RMD11" s="46"/>
      <c r="RMG11" s="45"/>
      <c r="RMH11" s="46"/>
      <c r="RMI11" s="37"/>
      <c r="RMJ11" s="37"/>
      <c r="RMK11" s="45"/>
      <c r="RML11" s="46"/>
      <c r="RMM11" s="44"/>
      <c r="RMN11" s="45"/>
      <c r="RMO11" s="46"/>
      <c r="RMR11" s="45"/>
      <c r="RMS11" s="46"/>
      <c r="RMT11" s="37"/>
      <c r="RMU11" s="37"/>
      <c r="RMV11" s="45"/>
      <c r="RMW11" s="46"/>
      <c r="RMX11" s="44"/>
      <c r="RMY11" s="45"/>
      <c r="RMZ11" s="46"/>
      <c r="RNC11" s="45"/>
      <c r="RND11" s="46"/>
      <c r="RNE11" s="37"/>
      <c r="RNF11" s="37"/>
      <c r="RNG11" s="45"/>
      <c r="RNH11" s="46"/>
      <c r="RNI11" s="44"/>
      <c r="RNJ11" s="45"/>
      <c r="RNK11" s="46"/>
      <c r="RNN11" s="45"/>
      <c r="RNO11" s="46"/>
      <c r="RNP11" s="37"/>
      <c r="RNQ11" s="37"/>
      <c r="RNR11" s="45"/>
      <c r="RNS11" s="46"/>
      <c r="RNT11" s="44"/>
      <c r="RNU11" s="45"/>
      <c r="RNV11" s="46"/>
      <c r="RNY11" s="45"/>
      <c r="RNZ11" s="46"/>
      <c r="ROA11" s="37"/>
      <c r="ROB11" s="37"/>
      <c r="ROC11" s="45"/>
      <c r="ROD11" s="46"/>
      <c r="ROE11" s="44"/>
      <c r="ROF11" s="45"/>
      <c r="ROG11" s="46"/>
      <c r="ROJ11" s="45"/>
      <c r="ROK11" s="46"/>
      <c r="ROL11" s="37"/>
      <c r="ROM11" s="37"/>
      <c r="RON11" s="45"/>
      <c r="ROO11" s="46"/>
      <c r="ROP11" s="44"/>
      <c r="ROQ11" s="45"/>
      <c r="ROR11" s="46"/>
      <c r="ROU11" s="45"/>
      <c r="ROV11" s="46"/>
      <c r="ROW11" s="37"/>
      <c r="ROX11" s="37"/>
      <c r="ROY11" s="45"/>
      <c r="ROZ11" s="46"/>
      <c r="RPA11" s="44"/>
      <c r="RPB11" s="45"/>
      <c r="RPC11" s="46"/>
      <c r="RPF11" s="45"/>
      <c r="RPG11" s="46"/>
      <c r="RPH11" s="37"/>
      <c r="RPI11" s="37"/>
      <c r="RPJ11" s="45"/>
      <c r="RPK11" s="46"/>
      <c r="RPL11" s="44"/>
      <c r="RPM11" s="45"/>
      <c r="RPN11" s="46"/>
      <c r="RPQ11" s="45"/>
      <c r="RPR11" s="46"/>
      <c r="RPS11" s="37"/>
      <c r="RPT11" s="37"/>
      <c r="RPU11" s="45"/>
      <c r="RPV11" s="46"/>
      <c r="RPW11" s="44"/>
      <c r="RPX11" s="45"/>
      <c r="RPY11" s="46"/>
      <c r="RQB11" s="45"/>
      <c r="RQC11" s="46"/>
      <c r="RQD11" s="37"/>
      <c r="RQE11" s="37"/>
      <c r="RQF11" s="45"/>
      <c r="RQG11" s="46"/>
      <c r="RQH11" s="44"/>
      <c r="RQI11" s="45"/>
      <c r="RQJ11" s="46"/>
      <c r="RQM11" s="45"/>
      <c r="RQN11" s="46"/>
      <c r="RQO11" s="37"/>
      <c r="RQP11" s="37"/>
      <c r="RQQ11" s="45"/>
      <c r="RQR11" s="46"/>
      <c r="RQS11" s="44"/>
      <c r="RQT11" s="45"/>
      <c r="RQU11" s="46"/>
      <c r="RQX11" s="45"/>
      <c r="RQY11" s="46"/>
      <c r="RQZ11" s="37"/>
      <c r="RRA11" s="37"/>
      <c r="RRB11" s="45"/>
      <c r="RRC11" s="46"/>
      <c r="RRD11" s="44"/>
      <c r="RRE11" s="45"/>
      <c r="RRF11" s="46"/>
      <c r="RRI11" s="45"/>
      <c r="RRJ11" s="46"/>
      <c r="RRK11" s="37"/>
      <c r="RRL11" s="37"/>
      <c r="RRM11" s="45"/>
      <c r="RRN11" s="46"/>
      <c r="RRO11" s="44"/>
      <c r="RRP11" s="45"/>
      <c r="RRQ11" s="46"/>
      <c r="RRT11" s="45"/>
      <c r="RRU11" s="46"/>
      <c r="RRV11" s="37"/>
      <c r="RRW11" s="37"/>
      <c r="RRX11" s="45"/>
      <c r="RRY11" s="46"/>
      <c r="RRZ11" s="44"/>
      <c r="RSA11" s="45"/>
      <c r="RSB11" s="46"/>
      <c r="RSE11" s="45"/>
      <c r="RSF11" s="46"/>
      <c r="RSG11" s="37"/>
      <c r="RSH11" s="37"/>
      <c r="RSI11" s="45"/>
      <c r="RSJ11" s="46"/>
      <c r="RSK11" s="44"/>
      <c r="RSL11" s="45"/>
      <c r="RSM11" s="46"/>
      <c r="RSP11" s="45"/>
      <c r="RSQ11" s="46"/>
      <c r="RSR11" s="37"/>
      <c r="RSS11" s="37"/>
      <c r="RST11" s="45"/>
      <c r="RSU11" s="46"/>
      <c r="RSV11" s="44"/>
      <c r="RSW11" s="45"/>
      <c r="RSX11" s="46"/>
      <c r="RTA11" s="45"/>
      <c r="RTB11" s="46"/>
      <c r="RTC11" s="37"/>
      <c r="RTD11" s="37"/>
      <c r="RTE11" s="45"/>
      <c r="RTF11" s="46"/>
      <c r="RTG11" s="44"/>
      <c r="RTH11" s="45"/>
      <c r="RTI11" s="46"/>
      <c r="RTL11" s="45"/>
      <c r="RTM11" s="46"/>
      <c r="RTN11" s="37"/>
      <c r="RTO11" s="37"/>
      <c r="RTP11" s="45"/>
      <c r="RTQ11" s="46"/>
      <c r="RTR11" s="44"/>
      <c r="RTS11" s="45"/>
      <c r="RTT11" s="46"/>
      <c r="RTW11" s="45"/>
      <c r="RTX11" s="46"/>
      <c r="RTY11" s="37"/>
      <c r="RTZ11" s="37"/>
      <c r="RUA11" s="45"/>
      <c r="RUB11" s="46"/>
      <c r="RUC11" s="44"/>
      <c r="RUD11" s="45"/>
      <c r="RUE11" s="46"/>
      <c r="RUH11" s="45"/>
      <c r="RUI11" s="46"/>
      <c r="RUJ11" s="37"/>
      <c r="RUK11" s="37"/>
      <c r="RUL11" s="45"/>
      <c r="RUM11" s="46"/>
      <c r="RUN11" s="44"/>
      <c r="RUO11" s="45"/>
      <c r="RUP11" s="46"/>
      <c r="RUS11" s="45"/>
      <c r="RUT11" s="46"/>
      <c r="RUU11" s="37"/>
      <c r="RUV11" s="37"/>
      <c r="RUW11" s="45"/>
      <c r="RUX11" s="46"/>
      <c r="RUY11" s="44"/>
      <c r="RUZ11" s="45"/>
      <c r="RVA11" s="46"/>
      <c r="RVD11" s="45"/>
      <c r="RVE11" s="46"/>
      <c r="RVF11" s="37"/>
      <c r="RVG11" s="37"/>
      <c r="RVH11" s="45"/>
      <c r="RVI11" s="46"/>
      <c r="RVJ11" s="44"/>
      <c r="RVK11" s="45"/>
      <c r="RVL11" s="46"/>
      <c r="RVO11" s="45"/>
      <c r="RVP11" s="46"/>
      <c r="RVQ11" s="37"/>
      <c r="RVR11" s="37"/>
      <c r="RVS11" s="45"/>
      <c r="RVT11" s="46"/>
      <c r="RVU11" s="44"/>
      <c r="RVV11" s="45"/>
      <c r="RVW11" s="46"/>
      <c r="RVZ11" s="45"/>
      <c r="RWA11" s="46"/>
      <c r="RWB11" s="37"/>
      <c r="RWC11" s="37"/>
      <c r="RWD11" s="45"/>
      <c r="RWE11" s="46"/>
      <c r="RWF11" s="44"/>
      <c r="RWG11" s="45"/>
      <c r="RWH11" s="46"/>
      <c r="RWK11" s="45"/>
      <c r="RWL11" s="46"/>
      <c r="RWM11" s="37"/>
      <c r="RWN11" s="37"/>
      <c r="RWO11" s="45"/>
      <c r="RWP11" s="46"/>
      <c r="RWQ11" s="44"/>
      <c r="RWR11" s="45"/>
      <c r="RWS11" s="46"/>
      <c r="RWV11" s="45"/>
      <c r="RWW11" s="46"/>
      <c r="RWX11" s="37"/>
      <c r="RWY11" s="37"/>
      <c r="RWZ11" s="45"/>
      <c r="RXA11" s="46"/>
      <c r="RXB11" s="44"/>
      <c r="RXC11" s="45"/>
      <c r="RXD11" s="46"/>
      <c r="RXG11" s="45"/>
      <c r="RXH11" s="46"/>
      <c r="RXI11" s="37"/>
      <c r="RXJ11" s="37"/>
      <c r="RXK11" s="45"/>
      <c r="RXL11" s="46"/>
      <c r="RXM11" s="44"/>
      <c r="RXN11" s="45"/>
      <c r="RXO11" s="46"/>
      <c r="RXR11" s="45"/>
      <c r="RXS11" s="46"/>
      <c r="RXT11" s="37"/>
      <c r="RXU11" s="37"/>
      <c r="RXV11" s="45"/>
      <c r="RXW11" s="46"/>
      <c r="RXX11" s="44"/>
      <c r="RXY11" s="45"/>
      <c r="RXZ11" s="46"/>
      <c r="RYC11" s="45"/>
      <c r="RYD11" s="46"/>
      <c r="RYE11" s="37"/>
      <c r="RYF11" s="37"/>
      <c r="RYG11" s="45"/>
      <c r="RYH11" s="46"/>
      <c r="RYI11" s="44"/>
      <c r="RYJ11" s="45"/>
      <c r="RYK11" s="46"/>
      <c r="RYN11" s="45"/>
      <c r="RYO11" s="46"/>
      <c r="RYP11" s="37"/>
      <c r="RYQ11" s="37"/>
      <c r="RYR11" s="45"/>
      <c r="RYS11" s="46"/>
      <c r="RYT11" s="44"/>
      <c r="RYU11" s="45"/>
      <c r="RYV11" s="46"/>
      <c r="RYY11" s="45"/>
      <c r="RYZ11" s="46"/>
      <c r="RZA11" s="37"/>
      <c r="RZB11" s="37"/>
      <c r="RZC11" s="45"/>
      <c r="RZD11" s="46"/>
      <c r="RZE11" s="44"/>
      <c r="RZF11" s="45"/>
      <c r="RZG11" s="46"/>
      <c r="RZJ11" s="45"/>
      <c r="RZK11" s="46"/>
      <c r="RZL11" s="37"/>
      <c r="RZM11" s="37"/>
      <c r="RZN11" s="45"/>
      <c r="RZO11" s="46"/>
      <c r="RZP11" s="44"/>
      <c r="RZQ11" s="45"/>
      <c r="RZR11" s="46"/>
      <c r="RZU11" s="45"/>
      <c r="RZV11" s="46"/>
      <c r="RZW11" s="37"/>
      <c r="RZX11" s="37"/>
      <c r="RZY11" s="45"/>
      <c r="RZZ11" s="46"/>
      <c r="SAA11" s="44"/>
      <c r="SAB11" s="45"/>
      <c r="SAC11" s="46"/>
      <c r="SAF11" s="45"/>
      <c r="SAG11" s="46"/>
      <c r="SAH11" s="37"/>
      <c r="SAI11" s="37"/>
      <c r="SAJ11" s="45"/>
      <c r="SAK11" s="46"/>
      <c r="SAL11" s="44"/>
      <c r="SAM11" s="45"/>
      <c r="SAN11" s="46"/>
      <c r="SAQ11" s="45"/>
      <c r="SAR11" s="46"/>
      <c r="SAS11" s="37"/>
      <c r="SAT11" s="37"/>
      <c r="SAU11" s="45"/>
      <c r="SAV11" s="46"/>
      <c r="SAW11" s="44"/>
      <c r="SAX11" s="45"/>
      <c r="SAY11" s="46"/>
      <c r="SBB11" s="45"/>
      <c r="SBC11" s="46"/>
      <c r="SBD11" s="37"/>
      <c r="SBE11" s="37"/>
      <c r="SBF11" s="45"/>
      <c r="SBG11" s="46"/>
      <c r="SBH11" s="44"/>
      <c r="SBI11" s="45"/>
      <c r="SBJ11" s="46"/>
      <c r="SBM11" s="45"/>
      <c r="SBN11" s="46"/>
      <c r="SBO11" s="37"/>
      <c r="SBP11" s="37"/>
      <c r="SBQ11" s="45"/>
      <c r="SBR11" s="46"/>
      <c r="SBS11" s="44"/>
      <c r="SBT11" s="45"/>
      <c r="SBU11" s="46"/>
      <c r="SBX11" s="45"/>
      <c r="SBY11" s="46"/>
      <c r="SBZ11" s="37"/>
      <c r="SCA11" s="37"/>
      <c r="SCB11" s="45"/>
      <c r="SCC11" s="46"/>
      <c r="SCD11" s="44"/>
      <c r="SCE11" s="45"/>
      <c r="SCF11" s="46"/>
      <c r="SCI11" s="45"/>
      <c r="SCJ11" s="46"/>
      <c r="SCK11" s="37"/>
      <c r="SCL11" s="37"/>
      <c r="SCM11" s="45"/>
      <c r="SCN11" s="46"/>
      <c r="SCO11" s="44"/>
      <c r="SCP11" s="45"/>
      <c r="SCQ11" s="46"/>
      <c r="SCT11" s="45"/>
      <c r="SCU11" s="46"/>
      <c r="SCV11" s="37"/>
      <c r="SCW11" s="37"/>
      <c r="SCX11" s="45"/>
      <c r="SCY11" s="46"/>
      <c r="SCZ11" s="44"/>
      <c r="SDA11" s="45"/>
      <c r="SDB11" s="46"/>
      <c r="SDE11" s="45"/>
      <c r="SDF11" s="46"/>
      <c r="SDG11" s="37"/>
      <c r="SDH11" s="37"/>
      <c r="SDI11" s="45"/>
      <c r="SDJ11" s="46"/>
      <c r="SDK11" s="44"/>
      <c r="SDL11" s="45"/>
      <c r="SDM11" s="46"/>
      <c r="SDP11" s="45"/>
      <c r="SDQ11" s="46"/>
      <c r="SDR11" s="37"/>
      <c r="SDS11" s="37"/>
      <c r="SDT11" s="45"/>
      <c r="SDU11" s="46"/>
      <c r="SDV11" s="44"/>
      <c r="SDW11" s="45"/>
      <c r="SDX11" s="46"/>
      <c r="SEA11" s="45"/>
      <c r="SEB11" s="46"/>
      <c r="SEC11" s="37"/>
      <c r="SED11" s="37"/>
      <c r="SEE11" s="45"/>
      <c r="SEF11" s="46"/>
      <c r="SEG11" s="44"/>
      <c r="SEH11" s="45"/>
      <c r="SEI11" s="46"/>
      <c r="SEL11" s="45"/>
      <c r="SEM11" s="46"/>
      <c r="SEN11" s="37"/>
      <c r="SEO11" s="37"/>
      <c r="SEP11" s="45"/>
      <c r="SEQ11" s="46"/>
      <c r="SER11" s="44"/>
      <c r="SES11" s="45"/>
      <c r="SET11" s="46"/>
      <c r="SEW11" s="45"/>
      <c r="SEX11" s="46"/>
      <c r="SEY11" s="37"/>
      <c r="SEZ11" s="37"/>
      <c r="SFA11" s="45"/>
      <c r="SFB11" s="46"/>
      <c r="SFC11" s="44"/>
      <c r="SFD11" s="45"/>
      <c r="SFE11" s="46"/>
      <c r="SFH11" s="45"/>
      <c r="SFI11" s="46"/>
      <c r="SFJ11" s="37"/>
      <c r="SFK11" s="37"/>
      <c r="SFL11" s="45"/>
      <c r="SFM11" s="46"/>
      <c r="SFN11" s="44"/>
      <c r="SFO11" s="45"/>
      <c r="SFP11" s="46"/>
      <c r="SFS11" s="45"/>
      <c r="SFT11" s="46"/>
      <c r="SFU11" s="37"/>
      <c r="SFV11" s="37"/>
      <c r="SFW11" s="45"/>
      <c r="SFX11" s="46"/>
      <c r="SFY11" s="44"/>
      <c r="SFZ11" s="45"/>
      <c r="SGA11" s="46"/>
      <c r="SGD11" s="45"/>
      <c r="SGE11" s="46"/>
      <c r="SGF11" s="37"/>
      <c r="SGG11" s="37"/>
      <c r="SGH11" s="45"/>
      <c r="SGI11" s="46"/>
      <c r="SGJ11" s="44"/>
      <c r="SGK11" s="45"/>
      <c r="SGL11" s="46"/>
      <c r="SGO11" s="45"/>
      <c r="SGP11" s="46"/>
      <c r="SGQ11" s="37"/>
      <c r="SGR11" s="37"/>
      <c r="SGS11" s="45"/>
      <c r="SGT11" s="46"/>
      <c r="SGU11" s="44"/>
      <c r="SGV11" s="45"/>
      <c r="SGW11" s="46"/>
      <c r="SGZ11" s="45"/>
      <c r="SHA11" s="46"/>
      <c r="SHB11" s="37"/>
      <c r="SHC11" s="37"/>
      <c r="SHD11" s="45"/>
      <c r="SHE11" s="46"/>
      <c r="SHF11" s="44"/>
      <c r="SHG11" s="45"/>
      <c r="SHH11" s="46"/>
      <c r="SHK11" s="45"/>
      <c r="SHL11" s="46"/>
      <c r="SHM11" s="37"/>
      <c r="SHN11" s="37"/>
      <c r="SHO11" s="45"/>
      <c r="SHP11" s="46"/>
      <c r="SHQ11" s="44"/>
      <c r="SHR11" s="45"/>
      <c r="SHS11" s="46"/>
      <c r="SHV11" s="45"/>
      <c r="SHW11" s="46"/>
      <c r="SHX11" s="37"/>
      <c r="SHY11" s="37"/>
      <c r="SHZ11" s="45"/>
      <c r="SIA11" s="46"/>
      <c r="SIB11" s="44"/>
      <c r="SIC11" s="45"/>
      <c r="SID11" s="46"/>
      <c r="SIG11" s="45"/>
      <c r="SIH11" s="46"/>
      <c r="SII11" s="37"/>
      <c r="SIJ11" s="37"/>
      <c r="SIK11" s="45"/>
      <c r="SIL11" s="46"/>
      <c r="SIM11" s="44"/>
      <c r="SIN11" s="45"/>
      <c r="SIO11" s="46"/>
      <c r="SIR11" s="45"/>
      <c r="SIS11" s="46"/>
      <c r="SIT11" s="37"/>
      <c r="SIU11" s="37"/>
      <c r="SIV11" s="45"/>
      <c r="SIW11" s="46"/>
      <c r="SIX11" s="44"/>
      <c r="SIY11" s="45"/>
      <c r="SIZ11" s="46"/>
      <c r="SJC11" s="45"/>
      <c r="SJD11" s="46"/>
      <c r="SJE11" s="37"/>
      <c r="SJF11" s="37"/>
      <c r="SJG11" s="45"/>
      <c r="SJH11" s="46"/>
      <c r="SJI11" s="44"/>
      <c r="SJJ11" s="45"/>
      <c r="SJK11" s="46"/>
      <c r="SJN11" s="45"/>
      <c r="SJO11" s="46"/>
      <c r="SJP11" s="37"/>
      <c r="SJQ11" s="37"/>
      <c r="SJR11" s="45"/>
      <c r="SJS11" s="46"/>
      <c r="SJT11" s="44"/>
      <c r="SJU11" s="45"/>
      <c r="SJV11" s="46"/>
      <c r="SJY11" s="45"/>
      <c r="SJZ11" s="46"/>
      <c r="SKA11" s="37"/>
      <c r="SKB11" s="37"/>
      <c r="SKC11" s="45"/>
      <c r="SKD11" s="46"/>
      <c r="SKE11" s="44"/>
      <c r="SKF11" s="45"/>
      <c r="SKG11" s="46"/>
      <c r="SKJ11" s="45"/>
      <c r="SKK11" s="46"/>
      <c r="SKL11" s="37"/>
      <c r="SKM11" s="37"/>
      <c r="SKN11" s="45"/>
      <c r="SKO11" s="46"/>
      <c r="SKP11" s="44"/>
      <c r="SKQ11" s="45"/>
      <c r="SKR11" s="46"/>
      <c r="SKU11" s="45"/>
      <c r="SKV11" s="46"/>
      <c r="SKW11" s="37"/>
      <c r="SKX11" s="37"/>
      <c r="SKY11" s="45"/>
      <c r="SKZ11" s="46"/>
      <c r="SLA11" s="44"/>
      <c r="SLB11" s="45"/>
      <c r="SLC11" s="46"/>
      <c r="SLF11" s="45"/>
      <c r="SLG11" s="46"/>
      <c r="SLH11" s="37"/>
      <c r="SLI11" s="37"/>
      <c r="SLJ11" s="45"/>
      <c r="SLK11" s="46"/>
      <c r="SLL11" s="44"/>
      <c r="SLM11" s="45"/>
      <c r="SLN11" s="46"/>
      <c r="SLQ11" s="45"/>
      <c r="SLR11" s="46"/>
      <c r="SLS11" s="37"/>
      <c r="SLT11" s="37"/>
      <c r="SLU11" s="45"/>
      <c r="SLV11" s="46"/>
      <c r="SLW11" s="44"/>
      <c r="SLX11" s="45"/>
      <c r="SLY11" s="46"/>
      <c r="SMB11" s="45"/>
      <c r="SMC11" s="46"/>
      <c r="SMD11" s="37"/>
      <c r="SME11" s="37"/>
      <c r="SMF11" s="45"/>
      <c r="SMG11" s="46"/>
      <c r="SMH11" s="44"/>
      <c r="SMI11" s="45"/>
      <c r="SMJ11" s="46"/>
      <c r="SMM11" s="45"/>
      <c r="SMN11" s="46"/>
      <c r="SMO11" s="37"/>
      <c r="SMP11" s="37"/>
      <c r="SMQ11" s="45"/>
      <c r="SMR11" s="46"/>
      <c r="SMS11" s="44"/>
      <c r="SMT11" s="45"/>
      <c r="SMU11" s="46"/>
      <c r="SMX11" s="45"/>
      <c r="SMY11" s="46"/>
      <c r="SMZ11" s="37"/>
      <c r="SNA11" s="37"/>
      <c r="SNB11" s="45"/>
      <c r="SNC11" s="46"/>
      <c r="SND11" s="44"/>
      <c r="SNE11" s="45"/>
      <c r="SNF11" s="46"/>
      <c r="SNI11" s="45"/>
      <c r="SNJ11" s="46"/>
      <c r="SNK11" s="37"/>
      <c r="SNL11" s="37"/>
      <c r="SNM11" s="45"/>
      <c r="SNN11" s="46"/>
      <c r="SNO11" s="44"/>
      <c r="SNP11" s="45"/>
      <c r="SNQ11" s="46"/>
      <c r="SNT11" s="45"/>
      <c r="SNU11" s="46"/>
      <c r="SNV11" s="37"/>
      <c r="SNW11" s="37"/>
      <c r="SNX11" s="45"/>
      <c r="SNY11" s="46"/>
      <c r="SNZ11" s="44"/>
      <c r="SOA11" s="45"/>
      <c r="SOB11" s="46"/>
      <c r="SOE11" s="45"/>
      <c r="SOF11" s="46"/>
      <c r="SOG11" s="37"/>
      <c r="SOH11" s="37"/>
      <c r="SOI11" s="45"/>
      <c r="SOJ11" s="46"/>
      <c r="SOK11" s="44"/>
      <c r="SOL11" s="45"/>
      <c r="SOM11" s="46"/>
      <c r="SOP11" s="45"/>
      <c r="SOQ11" s="46"/>
      <c r="SOR11" s="37"/>
      <c r="SOS11" s="37"/>
      <c r="SOT11" s="45"/>
      <c r="SOU11" s="46"/>
      <c r="SOV11" s="44"/>
      <c r="SOW11" s="45"/>
      <c r="SOX11" s="46"/>
      <c r="SPA11" s="45"/>
      <c r="SPB11" s="46"/>
      <c r="SPC11" s="37"/>
      <c r="SPD11" s="37"/>
      <c r="SPE11" s="45"/>
      <c r="SPF11" s="46"/>
      <c r="SPG11" s="44"/>
      <c r="SPH11" s="45"/>
      <c r="SPI11" s="46"/>
      <c r="SPL11" s="45"/>
      <c r="SPM11" s="46"/>
      <c r="SPN11" s="37"/>
      <c r="SPO11" s="37"/>
      <c r="SPP11" s="45"/>
      <c r="SPQ11" s="46"/>
      <c r="SPR11" s="44"/>
      <c r="SPS11" s="45"/>
      <c r="SPT11" s="46"/>
      <c r="SPW11" s="45"/>
      <c r="SPX11" s="46"/>
      <c r="SPY11" s="37"/>
      <c r="SPZ11" s="37"/>
      <c r="SQA11" s="45"/>
      <c r="SQB11" s="46"/>
      <c r="SQC11" s="44"/>
      <c r="SQD11" s="45"/>
      <c r="SQE11" s="46"/>
      <c r="SQH11" s="45"/>
      <c r="SQI11" s="46"/>
      <c r="SQJ11" s="37"/>
      <c r="SQK11" s="37"/>
      <c r="SQL11" s="45"/>
      <c r="SQM11" s="46"/>
      <c r="SQN11" s="44"/>
      <c r="SQO11" s="45"/>
      <c r="SQP11" s="46"/>
      <c r="SQS11" s="45"/>
      <c r="SQT11" s="46"/>
      <c r="SQU11" s="37"/>
      <c r="SQV11" s="37"/>
      <c r="SQW11" s="45"/>
      <c r="SQX11" s="46"/>
      <c r="SQY11" s="44"/>
      <c r="SQZ11" s="45"/>
      <c r="SRA11" s="46"/>
      <c r="SRD11" s="45"/>
      <c r="SRE11" s="46"/>
      <c r="SRF11" s="37"/>
      <c r="SRG11" s="37"/>
      <c r="SRH11" s="45"/>
      <c r="SRI11" s="46"/>
      <c r="SRJ11" s="44"/>
      <c r="SRK11" s="45"/>
      <c r="SRL11" s="46"/>
      <c r="SRO11" s="45"/>
      <c r="SRP11" s="46"/>
      <c r="SRQ11" s="37"/>
      <c r="SRR11" s="37"/>
      <c r="SRS11" s="45"/>
      <c r="SRT11" s="46"/>
      <c r="SRU11" s="44"/>
      <c r="SRV11" s="45"/>
      <c r="SRW11" s="46"/>
      <c r="SRZ11" s="45"/>
      <c r="SSA11" s="46"/>
      <c r="SSB11" s="37"/>
      <c r="SSC11" s="37"/>
      <c r="SSD11" s="45"/>
      <c r="SSE11" s="46"/>
      <c r="SSF11" s="44"/>
      <c r="SSG11" s="45"/>
      <c r="SSH11" s="46"/>
      <c r="SSK11" s="45"/>
      <c r="SSL11" s="46"/>
      <c r="SSM11" s="37"/>
      <c r="SSN11" s="37"/>
      <c r="SSO11" s="45"/>
      <c r="SSP11" s="46"/>
      <c r="SSQ11" s="44"/>
      <c r="SSR11" s="45"/>
      <c r="SSS11" s="46"/>
      <c r="SSV11" s="45"/>
      <c r="SSW11" s="46"/>
      <c r="SSX11" s="37"/>
      <c r="SSY11" s="37"/>
      <c r="SSZ11" s="45"/>
      <c r="STA11" s="46"/>
      <c r="STB11" s="44"/>
      <c r="STC11" s="45"/>
      <c r="STD11" s="46"/>
      <c r="STG11" s="45"/>
      <c r="STH11" s="46"/>
      <c r="STI11" s="37"/>
      <c r="STJ11" s="37"/>
      <c r="STK11" s="45"/>
      <c r="STL11" s="46"/>
      <c r="STM11" s="44"/>
      <c r="STN11" s="45"/>
      <c r="STO11" s="46"/>
      <c r="STR11" s="45"/>
      <c r="STS11" s="46"/>
      <c r="STT11" s="37"/>
      <c r="STU11" s="37"/>
      <c r="STV11" s="45"/>
      <c r="STW11" s="46"/>
      <c r="STX11" s="44"/>
      <c r="STY11" s="45"/>
      <c r="STZ11" s="46"/>
      <c r="SUC11" s="45"/>
      <c r="SUD11" s="46"/>
      <c r="SUE11" s="37"/>
      <c r="SUF11" s="37"/>
      <c r="SUG11" s="45"/>
      <c r="SUH11" s="46"/>
      <c r="SUI11" s="44"/>
      <c r="SUJ11" s="45"/>
      <c r="SUK11" s="46"/>
      <c r="SUN11" s="45"/>
      <c r="SUO11" s="46"/>
      <c r="SUP11" s="37"/>
      <c r="SUQ11" s="37"/>
      <c r="SUR11" s="45"/>
      <c r="SUS11" s="46"/>
      <c r="SUT11" s="44"/>
      <c r="SUU11" s="45"/>
      <c r="SUV11" s="46"/>
      <c r="SUY11" s="45"/>
      <c r="SUZ11" s="46"/>
      <c r="SVA11" s="37"/>
      <c r="SVB11" s="37"/>
      <c r="SVC11" s="45"/>
      <c r="SVD11" s="46"/>
      <c r="SVE11" s="44"/>
      <c r="SVF11" s="45"/>
      <c r="SVG11" s="46"/>
      <c r="SVJ11" s="45"/>
      <c r="SVK11" s="46"/>
      <c r="SVL11" s="37"/>
      <c r="SVM11" s="37"/>
      <c r="SVN11" s="45"/>
      <c r="SVO11" s="46"/>
      <c r="SVP11" s="44"/>
      <c r="SVQ11" s="45"/>
      <c r="SVR11" s="46"/>
      <c r="SVU11" s="45"/>
      <c r="SVV11" s="46"/>
      <c r="SVW11" s="37"/>
      <c r="SVX11" s="37"/>
      <c r="SVY11" s="45"/>
      <c r="SVZ11" s="46"/>
      <c r="SWA11" s="44"/>
      <c r="SWB11" s="45"/>
      <c r="SWC11" s="46"/>
      <c r="SWF11" s="45"/>
      <c r="SWG11" s="46"/>
      <c r="SWH11" s="37"/>
      <c r="SWI11" s="37"/>
      <c r="SWJ11" s="45"/>
      <c r="SWK11" s="46"/>
      <c r="SWL11" s="44"/>
      <c r="SWM11" s="45"/>
      <c r="SWN11" s="46"/>
      <c r="SWQ11" s="45"/>
      <c r="SWR11" s="46"/>
      <c r="SWS11" s="37"/>
      <c r="SWT11" s="37"/>
      <c r="SWU11" s="45"/>
      <c r="SWV11" s="46"/>
      <c r="SWW11" s="44"/>
      <c r="SWX11" s="45"/>
      <c r="SWY11" s="46"/>
      <c r="SXB11" s="45"/>
      <c r="SXC11" s="46"/>
      <c r="SXD11" s="37"/>
      <c r="SXE11" s="37"/>
      <c r="SXF11" s="45"/>
      <c r="SXG11" s="46"/>
      <c r="SXH11" s="44"/>
      <c r="SXI11" s="45"/>
      <c r="SXJ11" s="46"/>
      <c r="SXM11" s="45"/>
      <c r="SXN11" s="46"/>
      <c r="SXO11" s="37"/>
      <c r="SXP11" s="37"/>
      <c r="SXQ11" s="45"/>
      <c r="SXR11" s="46"/>
      <c r="SXS11" s="44"/>
      <c r="SXT11" s="45"/>
      <c r="SXU11" s="46"/>
      <c r="SXX11" s="45"/>
      <c r="SXY11" s="46"/>
      <c r="SXZ11" s="37"/>
      <c r="SYA11" s="37"/>
      <c r="SYB11" s="45"/>
      <c r="SYC11" s="46"/>
      <c r="SYD11" s="44"/>
      <c r="SYE11" s="45"/>
      <c r="SYF11" s="46"/>
      <c r="SYI11" s="45"/>
      <c r="SYJ11" s="46"/>
      <c r="SYK11" s="37"/>
      <c r="SYL11" s="37"/>
      <c r="SYM11" s="45"/>
      <c r="SYN11" s="46"/>
      <c r="SYO11" s="44"/>
      <c r="SYP11" s="45"/>
      <c r="SYQ11" s="46"/>
      <c r="SYT11" s="45"/>
      <c r="SYU11" s="46"/>
      <c r="SYV11" s="37"/>
      <c r="SYW11" s="37"/>
      <c r="SYX11" s="45"/>
      <c r="SYY11" s="46"/>
      <c r="SYZ11" s="44"/>
      <c r="SZA11" s="45"/>
      <c r="SZB11" s="46"/>
      <c r="SZE11" s="45"/>
      <c r="SZF11" s="46"/>
      <c r="SZG11" s="37"/>
      <c r="SZH11" s="37"/>
      <c r="SZI11" s="45"/>
      <c r="SZJ11" s="46"/>
      <c r="SZK11" s="44"/>
      <c r="SZL11" s="45"/>
      <c r="SZM11" s="46"/>
      <c r="SZP11" s="45"/>
      <c r="SZQ11" s="46"/>
      <c r="SZR11" s="37"/>
      <c r="SZS11" s="37"/>
      <c r="SZT11" s="45"/>
      <c r="SZU11" s="46"/>
      <c r="SZV11" s="44"/>
      <c r="SZW11" s="45"/>
      <c r="SZX11" s="46"/>
      <c r="TAA11" s="45"/>
      <c r="TAB11" s="46"/>
      <c r="TAC11" s="37"/>
      <c r="TAD11" s="37"/>
      <c r="TAE11" s="45"/>
      <c r="TAF11" s="46"/>
      <c r="TAG11" s="44"/>
      <c r="TAH11" s="45"/>
      <c r="TAI11" s="46"/>
      <c r="TAL11" s="45"/>
      <c r="TAM11" s="46"/>
      <c r="TAN11" s="37"/>
      <c r="TAO11" s="37"/>
      <c r="TAP11" s="45"/>
      <c r="TAQ11" s="46"/>
      <c r="TAR11" s="44"/>
      <c r="TAS11" s="45"/>
      <c r="TAT11" s="46"/>
      <c r="TAW11" s="45"/>
      <c r="TAX11" s="46"/>
      <c r="TAY11" s="37"/>
      <c r="TAZ11" s="37"/>
      <c r="TBA11" s="45"/>
      <c r="TBB11" s="46"/>
      <c r="TBC11" s="44"/>
      <c r="TBD11" s="45"/>
      <c r="TBE11" s="46"/>
      <c r="TBH11" s="45"/>
      <c r="TBI11" s="46"/>
      <c r="TBJ11" s="37"/>
      <c r="TBK11" s="37"/>
      <c r="TBL11" s="45"/>
      <c r="TBM11" s="46"/>
      <c r="TBN11" s="44"/>
      <c r="TBO11" s="45"/>
      <c r="TBP11" s="46"/>
      <c r="TBS11" s="45"/>
      <c r="TBT11" s="46"/>
      <c r="TBU11" s="37"/>
      <c r="TBV11" s="37"/>
      <c r="TBW11" s="45"/>
      <c r="TBX11" s="46"/>
      <c r="TBY11" s="44"/>
      <c r="TBZ11" s="45"/>
      <c r="TCA11" s="46"/>
      <c r="TCD11" s="45"/>
      <c r="TCE11" s="46"/>
      <c r="TCF11" s="37"/>
      <c r="TCG11" s="37"/>
      <c r="TCH11" s="45"/>
      <c r="TCI11" s="46"/>
      <c r="TCJ11" s="44"/>
      <c r="TCK11" s="45"/>
      <c r="TCL11" s="46"/>
      <c r="TCO11" s="45"/>
      <c r="TCP11" s="46"/>
      <c r="TCQ11" s="37"/>
      <c r="TCR11" s="37"/>
      <c r="TCS11" s="45"/>
      <c r="TCT11" s="46"/>
      <c r="TCU11" s="44"/>
      <c r="TCV11" s="45"/>
      <c r="TCW11" s="46"/>
      <c r="TCZ11" s="45"/>
      <c r="TDA11" s="46"/>
      <c r="TDB11" s="37"/>
      <c r="TDC11" s="37"/>
      <c r="TDD11" s="45"/>
      <c r="TDE11" s="46"/>
      <c r="TDF11" s="44"/>
      <c r="TDG11" s="45"/>
      <c r="TDH11" s="46"/>
      <c r="TDK11" s="45"/>
      <c r="TDL11" s="46"/>
      <c r="TDM11" s="37"/>
      <c r="TDN11" s="37"/>
      <c r="TDO11" s="45"/>
      <c r="TDP11" s="46"/>
      <c r="TDQ11" s="44"/>
      <c r="TDR11" s="45"/>
      <c r="TDS11" s="46"/>
      <c r="TDV11" s="45"/>
      <c r="TDW11" s="46"/>
      <c r="TDX11" s="37"/>
      <c r="TDY11" s="37"/>
      <c r="TDZ11" s="45"/>
      <c r="TEA11" s="46"/>
      <c r="TEB11" s="44"/>
      <c r="TEC11" s="45"/>
      <c r="TED11" s="46"/>
      <c r="TEG11" s="45"/>
      <c r="TEH11" s="46"/>
      <c r="TEI11" s="37"/>
      <c r="TEJ11" s="37"/>
      <c r="TEK11" s="45"/>
      <c r="TEL11" s="46"/>
      <c r="TEM11" s="44"/>
      <c r="TEN11" s="45"/>
      <c r="TEO11" s="46"/>
      <c r="TER11" s="45"/>
      <c r="TES11" s="46"/>
      <c r="TET11" s="37"/>
      <c r="TEU11" s="37"/>
      <c r="TEV11" s="45"/>
      <c r="TEW11" s="46"/>
      <c r="TEX11" s="44"/>
      <c r="TEY11" s="45"/>
      <c r="TEZ11" s="46"/>
      <c r="TFC11" s="45"/>
      <c r="TFD11" s="46"/>
      <c r="TFE11" s="37"/>
      <c r="TFF11" s="37"/>
      <c r="TFG11" s="45"/>
      <c r="TFH11" s="46"/>
      <c r="TFI11" s="44"/>
      <c r="TFJ11" s="45"/>
      <c r="TFK11" s="46"/>
      <c r="TFN11" s="45"/>
      <c r="TFO11" s="46"/>
      <c r="TFP11" s="37"/>
      <c r="TFQ11" s="37"/>
      <c r="TFR11" s="45"/>
      <c r="TFS11" s="46"/>
      <c r="TFT11" s="44"/>
      <c r="TFU11" s="45"/>
      <c r="TFV11" s="46"/>
      <c r="TFY11" s="45"/>
      <c r="TFZ11" s="46"/>
      <c r="TGA11" s="37"/>
      <c r="TGB11" s="37"/>
      <c r="TGC11" s="45"/>
      <c r="TGD11" s="46"/>
      <c r="TGE11" s="44"/>
      <c r="TGF11" s="45"/>
      <c r="TGG11" s="46"/>
      <c r="TGJ11" s="45"/>
      <c r="TGK11" s="46"/>
      <c r="TGL11" s="37"/>
      <c r="TGM11" s="37"/>
      <c r="TGN11" s="45"/>
      <c r="TGO11" s="46"/>
      <c r="TGP11" s="44"/>
      <c r="TGQ11" s="45"/>
      <c r="TGR11" s="46"/>
      <c r="TGU11" s="45"/>
      <c r="TGV11" s="46"/>
      <c r="TGW11" s="37"/>
      <c r="TGX11" s="37"/>
      <c r="TGY11" s="45"/>
      <c r="TGZ11" s="46"/>
      <c r="THA11" s="44"/>
      <c r="THB11" s="45"/>
      <c r="THC11" s="46"/>
      <c r="THF11" s="45"/>
      <c r="THG11" s="46"/>
      <c r="THH11" s="37"/>
      <c r="THI11" s="37"/>
      <c r="THJ11" s="45"/>
      <c r="THK11" s="46"/>
      <c r="THL11" s="44"/>
      <c r="THM11" s="45"/>
      <c r="THN11" s="46"/>
      <c r="THQ11" s="45"/>
      <c r="THR11" s="46"/>
      <c r="THS11" s="37"/>
      <c r="THT11" s="37"/>
      <c r="THU11" s="45"/>
      <c r="THV11" s="46"/>
      <c r="THW11" s="44"/>
      <c r="THX11" s="45"/>
      <c r="THY11" s="46"/>
      <c r="TIB11" s="45"/>
      <c r="TIC11" s="46"/>
      <c r="TID11" s="37"/>
      <c r="TIE11" s="37"/>
      <c r="TIF11" s="45"/>
      <c r="TIG11" s="46"/>
      <c r="TIH11" s="44"/>
      <c r="TII11" s="45"/>
      <c r="TIJ11" s="46"/>
      <c r="TIM11" s="45"/>
      <c r="TIN11" s="46"/>
      <c r="TIO11" s="37"/>
      <c r="TIP11" s="37"/>
      <c r="TIQ11" s="45"/>
      <c r="TIR11" s="46"/>
      <c r="TIS11" s="44"/>
      <c r="TIT11" s="45"/>
      <c r="TIU11" s="46"/>
      <c r="TIX11" s="45"/>
      <c r="TIY11" s="46"/>
      <c r="TIZ11" s="37"/>
      <c r="TJA11" s="37"/>
      <c r="TJB11" s="45"/>
      <c r="TJC11" s="46"/>
      <c r="TJD11" s="44"/>
      <c r="TJE11" s="45"/>
      <c r="TJF11" s="46"/>
      <c r="TJI11" s="45"/>
      <c r="TJJ11" s="46"/>
      <c r="TJK11" s="37"/>
      <c r="TJL11" s="37"/>
      <c r="TJM11" s="45"/>
      <c r="TJN11" s="46"/>
      <c r="TJO11" s="44"/>
      <c r="TJP11" s="45"/>
      <c r="TJQ11" s="46"/>
      <c r="TJT11" s="45"/>
      <c r="TJU11" s="46"/>
      <c r="TJV11" s="37"/>
      <c r="TJW11" s="37"/>
      <c r="TJX11" s="45"/>
      <c r="TJY11" s="46"/>
      <c r="TJZ11" s="44"/>
      <c r="TKA11" s="45"/>
      <c r="TKB11" s="46"/>
      <c r="TKE11" s="45"/>
      <c r="TKF11" s="46"/>
      <c r="TKG11" s="37"/>
      <c r="TKH11" s="37"/>
      <c r="TKI11" s="45"/>
      <c r="TKJ11" s="46"/>
      <c r="TKK11" s="44"/>
      <c r="TKL11" s="45"/>
      <c r="TKM11" s="46"/>
      <c r="TKP11" s="45"/>
      <c r="TKQ11" s="46"/>
      <c r="TKR11" s="37"/>
      <c r="TKS11" s="37"/>
      <c r="TKT11" s="45"/>
      <c r="TKU11" s="46"/>
      <c r="TKV11" s="44"/>
      <c r="TKW11" s="45"/>
      <c r="TKX11" s="46"/>
      <c r="TLA11" s="45"/>
      <c r="TLB11" s="46"/>
      <c r="TLC11" s="37"/>
      <c r="TLD11" s="37"/>
      <c r="TLE11" s="45"/>
      <c r="TLF11" s="46"/>
      <c r="TLG11" s="44"/>
      <c r="TLH11" s="45"/>
      <c r="TLI11" s="46"/>
      <c r="TLL11" s="45"/>
      <c r="TLM11" s="46"/>
      <c r="TLN11" s="37"/>
      <c r="TLO11" s="37"/>
      <c r="TLP11" s="45"/>
      <c r="TLQ11" s="46"/>
      <c r="TLR11" s="44"/>
      <c r="TLS11" s="45"/>
      <c r="TLT11" s="46"/>
      <c r="TLW11" s="45"/>
      <c r="TLX11" s="46"/>
      <c r="TLY11" s="37"/>
      <c r="TLZ11" s="37"/>
      <c r="TMA11" s="45"/>
      <c r="TMB11" s="46"/>
      <c r="TMC11" s="44"/>
      <c r="TMD11" s="45"/>
      <c r="TME11" s="46"/>
      <c r="TMH11" s="45"/>
      <c r="TMI11" s="46"/>
      <c r="TMJ11" s="37"/>
      <c r="TMK11" s="37"/>
      <c r="TML11" s="45"/>
      <c r="TMM11" s="46"/>
      <c r="TMN11" s="44"/>
      <c r="TMO11" s="45"/>
      <c r="TMP11" s="46"/>
      <c r="TMS11" s="45"/>
      <c r="TMT11" s="46"/>
      <c r="TMU11" s="37"/>
      <c r="TMV11" s="37"/>
      <c r="TMW11" s="45"/>
      <c r="TMX11" s="46"/>
      <c r="TMY11" s="44"/>
      <c r="TMZ11" s="45"/>
      <c r="TNA11" s="46"/>
      <c r="TND11" s="45"/>
      <c r="TNE11" s="46"/>
      <c r="TNF11" s="37"/>
      <c r="TNG11" s="37"/>
      <c r="TNH11" s="45"/>
      <c r="TNI11" s="46"/>
      <c r="TNJ11" s="44"/>
      <c r="TNK11" s="45"/>
      <c r="TNL11" s="46"/>
      <c r="TNO11" s="45"/>
      <c r="TNP11" s="46"/>
      <c r="TNQ11" s="37"/>
      <c r="TNR11" s="37"/>
      <c r="TNS11" s="45"/>
      <c r="TNT11" s="46"/>
      <c r="TNU11" s="44"/>
      <c r="TNV11" s="45"/>
      <c r="TNW11" s="46"/>
      <c r="TNZ11" s="45"/>
      <c r="TOA11" s="46"/>
      <c r="TOB11" s="37"/>
      <c r="TOC11" s="37"/>
      <c r="TOD11" s="45"/>
      <c r="TOE11" s="46"/>
      <c r="TOF11" s="44"/>
      <c r="TOG11" s="45"/>
      <c r="TOH11" s="46"/>
      <c r="TOK11" s="45"/>
      <c r="TOL11" s="46"/>
      <c r="TOM11" s="37"/>
      <c r="TON11" s="37"/>
      <c r="TOO11" s="45"/>
      <c r="TOP11" s="46"/>
      <c r="TOQ11" s="44"/>
      <c r="TOR11" s="45"/>
      <c r="TOS11" s="46"/>
      <c r="TOV11" s="45"/>
      <c r="TOW11" s="46"/>
      <c r="TOX11" s="37"/>
      <c r="TOY11" s="37"/>
      <c r="TOZ11" s="45"/>
      <c r="TPA11" s="46"/>
      <c r="TPB11" s="44"/>
      <c r="TPC11" s="45"/>
      <c r="TPD11" s="46"/>
      <c r="TPG11" s="45"/>
      <c r="TPH11" s="46"/>
      <c r="TPI11" s="37"/>
      <c r="TPJ11" s="37"/>
      <c r="TPK11" s="45"/>
      <c r="TPL11" s="46"/>
      <c r="TPM11" s="44"/>
      <c r="TPN11" s="45"/>
      <c r="TPO11" s="46"/>
      <c r="TPR11" s="45"/>
      <c r="TPS11" s="46"/>
      <c r="TPT11" s="37"/>
      <c r="TPU11" s="37"/>
      <c r="TPV11" s="45"/>
      <c r="TPW11" s="46"/>
      <c r="TPX11" s="44"/>
      <c r="TPY11" s="45"/>
      <c r="TPZ11" s="46"/>
      <c r="TQC11" s="45"/>
      <c r="TQD11" s="46"/>
      <c r="TQE11" s="37"/>
      <c r="TQF11" s="37"/>
      <c r="TQG11" s="45"/>
      <c r="TQH11" s="46"/>
      <c r="TQI11" s="44"/>
      <c r="TQJ11" s="45"/>
      <c r="TQK11" s="46"/>
      <c r="TQN11" s="45"/>
      <c r="TQO11" s="46"/>
      <c r="TQP11" s="37"/>
      <c r="TQQ11" s="37"/>
      <c r="TQR11" s="45"/>
      <c r="TQS11" s="46"/>
      <c r="TQT11" s="44"/>
      <c r="TQU11" s="45"/>
      <c r="TQV11" s="46"/>
      <c r="TQY11" s="45"/>
      <c r="TQZ11" s="46"/>
      <c r="TRA11" s="37"/>
      <c r="TRB11" s="37"/>
      <c r="TRC11" s="45"/>
      <c r="TRD11" s="46"/>
      <c r="TRE11" s="44"/>
      <c r="TRF11" s="45"/>
      <c r="TRG11" s="46"/>
      <c r="TRJ11" s="45"/>
      <c r="TRK11" s="46"/>
      <c r="TRL11" s="37"/>
      <c r="TRM11" s="37"/>
      <c r="TRN11" s="45"/>
      <c r="TRO11" s="46"/>
      <c r="TRP11" s="44"/>
      <c r="TRQ11" s="45"/>
      <c r="TRR11" s="46"/>
      <c r="TRU11" s="45"/>
      <c r="TRV11" s="46"/>
      <c r="TRW11" s="37"/>
      <c r="TRX11" s="37"/>
      <c r="TRY11" s="45"/>
      <c r="TRZ11" s="46"/>
      <c r="TSA11" s="44"/>
      <c r="TSB11" s="45"/>
      <c r="TSC11" s="46"/>
      <c r="TSF11" s="45"/>
      <c r="TSG11" s="46"/>
      <c r="TSH11" s="37"/>
      <c r="TSI11" s="37"/>
      <c r="TSJ11" s="45"/>
      <c r="TSK11" s="46"/>
      <c r="TSL11" s="44"/>
      <c r="TSM11" s="45"/>
      <c r="TSN11" s="46"/>
      <c r="TSQ11" s="45"/>
      <c r="TSR11" s="46"/>
      <c r="TSS11" s="37"/>
      <c r="TST11" s="37"/>
      <c r="TSU11" s="45"/>
      <c r="TSV11" s="46"/>
      <c r="TSW11" s="44"/>
      <c r="TSX11" s="45"/>
      <c r="TSY11" s="46"/>
      <c r="TTB11" s="45"/>
      <c r="TTC11" s="46"/>
      <c r="TTD11" s="37"/>
      <c r="TTE11" s="37"/>
      <c r="TTF11" s="45"/>
      <c r="TTG11" s="46"/>
      <c r="TTH11" s="44"/>
      <c r="TTI11" s="45"/>
      <c r="TTJ11" s="46"/>
      <c r="TTM11" s="45"/>
      <c r="TTN11" s="46"/>
      <c r="TTO11" s="37"/>
      <c r="TTP11" s="37"/>
      <c r="TTQ11" s="45"/>
      <c r="TTR11" s="46"/>
      <c r="TTS11" s="44"/>
      <c r="TTT11" s="45"/>
      <c r="TTU11" s="46"/>
      <c r="TTX11" s="45"/>
      <c r="TTY11" s="46"/>
      <c r="TTZ11" s="37"/>
      <c r="TUA11" s="37"/>
      <c r="TUB11" s="45"/>
      <c r="TUC11" s="46"/>
      <c r="TUD11" s="44"/>
      <c r="TUE11" s="45"/>
      <c r="TUF11" s="46"/>
      <c r="TUI11" s="45"/>
      <c r="TUJ11" s="46"/>
      <c r="TUK11" s="37"/>
      <c r="TUL11" s="37"/>
      <c r="TUM11" s="45"/>
      <c r="TUN11" s="46"/>
      <c r="TUO11" s="44"/>
      <c r="TUP11" s="45"/>
      <c r="TUQ11" s="46"/>
      <c r="TUT11" s="45"/>
      <c r="TUU11" s="46"/>
      <c r="TUV11" s="37"/>
      <c r="TUW11" s="37"/>
      <c r="TUX11" s="45"/>
      <c r="TUY11" s="46"/>
      <c r="TUZ11" s="44"/>
      <c r="TVA11" s="45"/>
      <c r="TVB11" s="46"/>
      <c r="TVE11" s="45"/>
      <c r="TVF11" s="46"/>
      <c r="TVG11" s="37"/>
      <c r="TVH11" s="37"/>
      <c r="TVI11" s="45"/>
      <c r="TVJ11" s="46"/>
      <c r="TVK11" s="44"/>
      <c r="TVL11" s="45"/>
      <c r="TVM11" s="46"/>
      <c r="TVP11" s="45"/>
      <c r="TVQ11" s="46"/>
      <c r="TVR11" s="37"/>
      <c r="TVS11" s="37"/>
      <c r="TVT11" s="45"/>
      <c r="TVU11" s="46"/>
      <c r="TVV11" s="44"/>
      <c r="TVW11" s="45"/>
      <c r="TVX11" s="46"/>
      <c r="TWA11" s="45"/>
      <c r="TWB11" s="46"/>
      <c r="TWC11" s="37"/>
      <c r="TWD11" s="37"/>
      <c r="TWE11" s="45"/>
      <c r="TWF11" s="46"/>
      <c r="TWG11" s="44"/>
      <c r="TWH11" s="45"/>
      <c r="TWI11" s="46"/>
      <c r="TWL11" s="45"/>
      <c r="TWM11" s="46"/>
      <c r="TWN11" s="37"/>
      <c r="TWO11" s="37"/>
      <c r="TWP11" s="45"/>
      <c r="TWQ11" s="46"/>
      <c r="TWR11" s="44"/>
      <c r="TWS11" s="45"/>
      <c r="TWT11" s="46"/>
      <c r="TWW11" s="45"/>
      <c r="TWX11" s="46"/>
      <c r="TWY11" s="37"/>
      <c r="TWZ11" s="37"/>
      <c r="TXA11" s="45"/>
      <c r="TXB11" s="46"/>
      <c r="TXC11" s="44"/>
      <c r="TXD11" s="45"/>
      <c r="TXE11" s="46"/>
      <c r="TXH11" s="45"/>
      <c r="TXI11" s="46"/>
      <c r="TXJ11" s="37"/>
      <c r="TXK11" s="37"/>
      <c r="TXL11" s="45"/>
      <c r="TXM11" s="46"/>
      <c r="TXN11" s="44"/>
      <c r="TXO11" s="45"/>
      <c r="TXP11" s="46"/>
      <c r="TXS11" s="45"/>
      <c r="TXT11" s="46"/>
      <c r="TXU11" s="37"/>
      <c r="TXV11" s="37"/>
      <c r="TXW11" s="45"/>
      <c r="TXX11" s="46"/>
      <c r="TXY11" s="44"/>
      <c r="TXZ11" s="45"/>
      <c r="TYA11" s="46"/>
      <c r="TYD11" s="45"/>
      <c r="TYE11" s="46"/>
      <c r="TYF11" s="37"/>
      <c r="TYG11" s="37"/>
      <c r="TYH11" s="45"/>
      <c r="TYI11" s="46"/>
      <c r="TYJ11" s="44"/>
      <c r="TYK11" s="45"/>
      <c r="TYL11" s="46"/>
      <c r="TYO11" s="45"/>
      <c r="TYP11" s="46"/>
      <c r="TYQ11" s="37"/>
      <c r="TYR11" s="37"/>
      <c r="TYS11" s="45"/>
      <c r="TYT11" s="46"/>
      <c r="TYU11" s="44"/>
      <c r="TYV11" s="45"/>
      <c r="TYW11" s="46"/>
      <c r="TYZ11" s="45"/>
      <c r="TZA11" s="46"/>
      <c r="TZB11" s="37"/>
      <c r="TZC11" s="37"/>
      <c r="TZD11" s="45"/>
      <c r="TZE11" s="46"/>
      <c r="TZF11" s="44"/>
      <c r="TZG11" s="45"/>
      <c r="TZH11" s="46"/>
      <c r="TZK11" s="45"/>
      <c r="TZL11" s="46"/>
      <c r="TZM11" s="37"/>
      <c r="TZN11" s="37"/>
      <c r="TZO11" s="45"/>
      <c r="TZP11" s="46"/>
      <c r="TZQ11" s="44"/>
      <c r="TZR11" s="45"/>
      <c r="TZS11" s="46"/>
      <c r="TZV11" s="45"/>
      <c r="TZW11" s="46"/>
      <c r="TZX11" s="37"/>
      <c r="TZY11" s="37"/>
      <c r="TZZ11" s="45"/>
      <c r="UAA11" s="46"/>
      <c r="UAB11" s="44"/>
      <c r="UAC11" s="45"/>
      <c r="UAD11" s="46"/>
      <c r="UAG11" s="45"/>
      <c r="UAH11" s="46"/>
      <c r="UAI11" s="37"/>
      <c r="UAJ11" s="37"/>
      <c r="UAK11" s="45"/>
      <c r="UAL11" s="46"/>
      <c r="UAM11" s="44"/>
      <c r="UAN11" s="45"/>
      <c r="UAO11" s="46"/>
      <c r="UAR11" s="45"/>
      <c r="UAS11" s="46"/>
      <c r="UAT11" s="37"/>
      <c r="UAU11" s="37"/>
      <c r="UAV11" s="45"/>
      <c r="UAW11" s="46"/>
      <c r="UAX11" s="44"/>
      <c r="UAY11" s="45"/>
      <c r="UAZ11" s="46"/>
      <c r="UBC11" s="45"/>
      <c r="UBD11" s="46"/>
      <c r="UBE11" s="37"/>
      <c r="UBF11" s="37"/>
      <c r="UBG11" s="45"/>
      <c r="UBH11" s="46"/>
      <c r="UBI11" s="44"/>
      <c r="UBJ11" s="45"/>
      <c r="UBK11" s="46"/>
      <c r="UBN11" s="45"/>
      <c r="UBO11" s="46"/>
      <c r="UBP11" s="37"/>
      <c r="UBQ11" s="37"/>
      <c r="UBR11" s="45"/>
      <c r="UBS11" s="46"/>
      <c r="UBT11" s="44"/>
      <c r="UBU11" s="45"/>
      <c r="UBV11" s="46"/>
      <c r="UBY11" s="45"/>
      <c r="UBZ11" s="46"/>
      <c r="UCA11" s="37"/>
      <c r="UCB11" s="37"/>
      <c r="UCC11" s="45"/>
      <c r="UCD11" s="46"/>
      <c r="UCE11" s="44"/>
      <c r="UCF11" s="45"/>
      <c r="UCG11" s="46"/>
      <c r="UCJ11" s="45"/>
      <c r="UCK11" s="46"/>
      <c r="UCL11" s="37"/>
      <c r="UCM11" s="37"/>
      <c r="UCN11" s="45"/>
      <c r="UCO11" s="46"/>
      <c r="UCP11" s="44"/>
      <c r="UCQ11" s="45"/>
      <c r="UCR11" s="46"/>
      <c r="UCU11" s="45"/>
      <c r="UCV11" s="46"/>
      <c r="UCW11" s="37"/>
      <c r="UCX11" s="37"/>
      <c r="UCY11" s="45"/>
      <c r="UCZ11" s="46"/>
      <c r="UDA11" s="44"/>
      <c r="UDB11" s="45"/>
      <c r="UDC11" s="46"/>
      <c r="UDF11" s="45"/>
      <c r="UDG11" s="46"/>
      <c r="UDH11" s="37"/>
      <c r="UDI11" s="37"/>
      <c r="UDJ11" s="45"/>
      <c r="UDK11" s="46"/>
      <c r="UDL11" s="44"/>
      <c r="UDM11" s="45"/>
      <c r="UDN11" s="46"/>
      <c r="UDQ11" s="45"/>
      <c r="UDR11" s="46"/>
      <c r="UDS11" s="37"/>
      <c r="UDT11" s="37"/>
      <c r="UDU11" s="45"/>
      <c r="UDV11" s="46"/>
      <c r="UDW11" s="44"/>
      <c r="UDX11" s="45"/>
      <c r="UDY11" s="46"/>
      <c r="UEB11" s="45"/>
      <c r="UEC11" s="46"/>
      <c r="UED11" s="37"/>
      <c r="UEE11" s="37"/>
      <c r="UEF11" s="45"/>
      <c r="UEG11" s="46"/>
      <c r="UEH11" s="44"/>
      <c r="UEI11" s="45"/>
      <c r="UEJ11" s="46"/>
      <c r="UEM11" s="45"/>
      <c r="UEN11" s="46"/>
      <c r="UEO11" s="37"/>
      <c r="UEP11" s="37"/>
      <c r="UEQ11" s="45"/>
      <c r="UER11" s="46"/>
      <c r="UES11" s="44"/>
      <c r="UET11" s="45"/>
      <c r="UEU11" s="46"/>
      <c r="UEX11" s="45"/>
      <c r="UEY11" s="46"/>
      <c r="UEZ11" s="37"/>
      <c r="UFA11" s="37"/>
      <c r="UFB11" s="45"/>
      <c r="UFC11" s="46"/>
      <c r="UFD11" s="44"/>
      <c r="UFE11" s="45"/>
      <c r="UFF11" s="46"/>
      <c r="UFI11" s="45"/>
      <c r="UFJ11" s="46"/>
      <c r="UFK11" s="37"/>
      <c r="UFL11" s="37"/>
      <c r="UFM11" s="45"/>
      <c r="UFN11" s="46"/>
      <c r="UFO11" s="44"/>
      <c r="UFP11" s="45"/>
      <c r="UFQ11" s="46"/>
      <c r="UFT11" s="45"/>
      <c r="UFU11" s="46"/>
      <c r="UFV11" s="37"/>
      <c r="UFW11" s="37"/>
      <c r="UFX11" s="45"/>
      <c r="UFY11" s="46"/>
      <c r="UFZ11" s="44"/>
      <c r="UGA11" s="45"/>
      <c r="UGB11" s="46"/>
      <c r="UGE11" s="45"/>
      <c r="UGF11" s="46"/>
      <c r="UGG11" s="37"/>
      <c r="UGH11" s="37"/>
      <c r="UGI11" s="45"/>
      <c r="UGJ11" s="46"/>
      <c r="UGK11" s="44"/>
      <c r="UGL11" s="45"/>
      <c r="UGM11" s="46"/>
      <c r="UGP11" s="45"/>
      <c r="UGQ11" s="46"/>
      <c r="UGR11" s="37"/>
      <c r="UGS11" s="37"/>
      <c r="UGT11" s="45"/>
      <c r="UGU11" s="46"/>
      <c r="UGV11" s="44"/>
      <c r="UGW11" s="45"/>
      <c r="UGX11" s="46"/>
      <c r="UHA11" s="45"/>
      <c r="UHB11" s="46"/>
      <c r="UHC11" s="37"/>
      <c r="UHD11" s="37"/>
      <c r="UHE11" s="45"/>
      <c r="UHF11" s="46"/>
      <c r="UHG11" s="44"/>
      <c r="UHH11" s="45"/>
      <c r="UHI11" s="46"/>
      <c r="UHL11" s="45"/>
      <c r="UHM11" s="46"/>
      <c r="UHN11" s="37"/>
      <c r="UHO11" s="37"/>
      <c r="UHP11" s="45"/>
      <c r="UHQ11" s="46"/>
      <c r="UHR11" s="44"/>
      <c r="UHS11" s="45"/>
      <c r="UHT11" s="46"/>
      <c r="UHW11" s="45"/>
      <c r="UHX11" s="46"/>
      <c r="UHY11" s="37"/>
      <c r="UHZ11" s="37"/>
      <c r="UIA11" s="45"/>
      <c r="UIB11" s="46"/>
      <c r="UIC11" s="44"/>
      <c r="UID11" s="45"/>
      <c r="UIE11" s="46"/>
      <c r="UIH11" s="45"/>
      <c r="UII11" s="46"/>
      <c r="UIJ11" s="37"/>
      <c r="UIK11" s="37"/>
      <c r="UIL11" s="45"/>
      <c r="UIM11" s="46"/>
      <c r="UIN11" s="44"/>
      <c r="UIO11" s="45"/>
      <c r="UIP11" s="46"/>
      <c r="UIS11" s="45"/>
      <c r="UIT11" s="46"/>
      <c r="UIU11" s="37"/>
      <c r="UIV11" s="37"/>
      <c r="UIW11" s="45"/>
      <c r="UIX11" s="46"/>
      <c r="UIY11" s="44"/>
      <c r="UIZ11" s="45"/>
      <c r="UJA11" s="46"/>
      <c r="UJD11" s="45"/>
      <c r="UJE11" s="46"/>
      <c r="UJF11" s="37"/>
      <c r="UJG11" s="37"/>
      <c r="UJH11" s="45"/>
      <c r="UJI11" s="46"/>
      <c r="UJJ11" s="44"/>
      <c r="UJK11" s="45"/>
      <c r="UJL11" s="46"/>
      <c r="UJO11" s="45"/>
      <c r="UJP11" s="46"/>
      <c r="UJQ11" s="37"/>
      <c r="UJR11" s="37"/>
      <c r="UJS11" s="45"/>
      <c r="UJT11" s="46"/>
      <c r="UJU11" s="44"/>
      <c r="UJV11" s="45"/>
      <c r="UJW11" s="46"/>
      <c r="UJZ11" s="45"/>
      <c r="UKA11" s="46"/>
      <c r="UKB11" s="37"/>
      <c r="UKC11" s="37"/>
      <c r="UKD11" s="45"/>
      <c r="UKE11" s="46"/>
      <c r="UKF11" s="44"/>
      <c r="UKG11" s="45"/>
      <c r="UKH11" s="46"/>
      <c r="UKK11" s="45"/>
      <c r="UKL11" s="46"/>
      <c r="UKM11" s="37"/>
      <c r="UKN11" s="37"/>
      <c r="UKO11" s="45"/>
      <c r="UKP11" s="46"/>
      <c r="UKQ11" s="44"/>
      <c r="UKR11" s="45"/>
      <c r="UKS11" s="46"/>
      <c r="UKV11" s="45"/>
      <c r="UKW11" s="46"/>
      <c r="UKX11" s="37"/>
      <c r="UKY11" s="37"/>
      <c r="UKZ11" s="45"/>
      <c r="ULA11" s="46"/>
      <c r="ULB11" s="44"/>
      <c r="ULC11" s="45"/>
      <c r="ULD11" s="46"/>
      <c r="ULG11" s="45"/>
      <c r="ULH11" s="46"/>
      <c r="ULI11" s="37"/>
      <c r="ULJ11" s="37"/>
      <c r="ULK11" s="45"/>
      <c r="ULL11" s="46"/>
      <c r="ULM11" s="44"/>
      <c r="ULN11" s="45"/>
      <c r="ULO11" s="46"/>
      <c r="ULR11" s="45"/>
      <c r="ULS11" s="46"/>
      <c r="ULT11" s="37"/>
      <c r="ULU11" s="37"/>
      <c r="ULV11" s="45"/>
      <c r="ULW11" s="46"/>
      <c r="ULX11" s="44"/>
      <c r="ULY11" s="45"/>
      <c r="ULZ11" s="46"/>
      <c r="UMC11" s="45"/>
      <c r="UMD11" s="46"/>
      <c r="UME11" s="37"/>
      <c r="UMF11" s="37"/>
      <c r="UMG11" s="45"/>
      <c r="UMH11" s="46"/>
      <c r="UMI11" s="44"/>
      <c r="UMJ11" s="45"/>
      <c r="UMK11" s="46"/>
      <c r="UMN11" s="45"/>
      <c r="UMO11" s="46"/>
      <c r="UMP11" s="37"/>
      <c r="UMQ11" s="37"/>
      <c r="UMR11" s="45"/>
      <c r="UMS11" s="46"/>
      <c r="UMT11" s="44"/>
      <c r="UMU11" s="45"/>
      <c r="UMV11" s="46"/>
      <c r="UMY11" s="45"/>
      <c r="UMZ11" s="46"/>
      <c r="UNA11" s="37"/>
      <c r="UNB11" s="37"/>
      <c r="UNC11" s="45"/>
      <c r="UND11" s="46"/>
      <c r="UNE11" s="44"/>
      <c r="UNF11" s="45"/>
      <c r="UNG11" s="46"/>
      <c r="UNJ11" s="45"/>
      <c r="UNK11" s="46"/>
      <c r="UNL11" s="37"/>
      <c r="UNM11" s="37"/>
      <c r="UNN11" s="45"/>
      <c r="UNO11" s="46"/>
      <c r="UNP11" s="44"/>
      <c r="UNQ11" s="45"/>
      <c r="UNR11" s="46"/>
      <c r="UNU11" s="45"/>
      <c r="UNV11" s="46"/>
      <c r="UNW11" s="37"/>
      <c r="UNX11" s="37"/>
      <c r="UNY11" s="45"/>
      <c r="UNZ11" s="46"/>
      <c r="UOA11" s="44"/>
      <c r="UOB11" s="45"/>
      <c r="UOC11" s="46"/>
      <c r="UOF11" s="45"/>
      <c r="UOG11" s="46"/>
      <c r="UOH11" s="37"/>
      <c r="UOI11" s="37"/>
      <c r="UOJ11" s="45"/>
      <c r="UOK11" s="46"/>
      <c r="UOL11" s="44"/>
      <c r="UOM11" s="45"/>
      <c r="UON11" s="46"/>
      <c r="UOQ11" s="45"/>
      <c r="UOR11" s="46"/>
      <c r="UOS11" s="37"/>
      <c r="UOT11" s="37"/>
      <c r="UOU11" s="45"/>
      <c r="UOV11" s="46"/>
      <c r="UOW11" s="44"/>
      <c r="UOX11" s="45"/>
      <c r="UOY11" s="46"/>
      <c r="UPB11" s="45"/>
      <c r="UPC11" s="46"/>
      <c r="UPD11" s="37"/>
      <c r="UPE11" s="37"/>
      <c r="UPF11" s="45"/>
      <c r="UPG11" s="46"/>
      <c r="UPH11" s="44"/>
      <c r="UPI11" s="45"/>
      <c r="UPJ11" s="46"/>
      <c r="UPM11" s="45"/>
      <c r="UPN11" s="46"/>
      <c r="UPO11" s="37"/>
      <c r="UPP11" s="37"/>
      <c r="UPQ11" s="45"/>
      <c r="UPR11" s="46"/>
      <c r="UPS11" s="44"/>
      <c r="UPT11" s="45"/>
      <c r="UPU11" s="46"/>
      <c r="UPX11" s="45"/>
      <c r="UPY11" s="46"/>
      <c r="UPZ11" s="37"/>
      <c r="UQA11" s="37"/>
      <c r="UQB11" s="45"/>
      <c r="UQC11" s="46"/>
      <c r="UQD11" s="44"/>
      <c r="UQE11" s="45"/>
      <c r="UQF11" s="46"/>
      <c r="UQI11" s="45"/>
      <c r="UQJ11" s="46"/>
      <c r="UQK11" s="37"/>
      <c r="UQL11" s="37"/>
      <c r="UQM11" s="45"/>
      <c r="UQN11" s="46"/>
      <c r="UQO11" s="44"/>
      <c r="UQP11" s="45"/>
      <c r="UQQ11" s="46"/>
      <c r="UQT11" s="45"/>
      <c r="UQU11" s="46"/>
      <c r="UQV11" s="37"/>
      <c r="UQW11" s="37"/>
      <c r="UQX11" s="45"/>
      <c r="UQY11" s="46"/>
      <c r="UQZ11" s="44"/>
      <c r="URA11" s="45"/>
      <c r="URB11" s="46"/>
      <c r="URE11" s="45"/>
      <c r="URF11" s="46"/>
      <c r="URG11" s="37"/>
      <c r="URH11" s="37"/>
      <c r="URI11" s="45"/>
      <c r="URJ11" s="46"/>
      <c r="URK11" s="44"/>
      <c r="URL11" s="45"/>
      <c r="URM11" s="46"/>
      <c r="URP11" s="45"/>
      <c r="URQ11" s="46"/>
      <c r="URR11" s="37"/>
      <c r="URS11" s="37"/>
      <c r="URT11" s="45"/>
      <c r="URU11" s="46"/>
      <c r="URV11" s="44"/>
      <c r="URW11" s="45"/>
      <c r="URX11" s="46"/>
      <c r="USA11" s="45"/>
      <c r="USB11" s="46"/>
      <c r="USC11" s="37"/>
      <c r="USD11" s="37"/>
      <c r="USE11" s="45"/>
      <c r="USF11" s="46"/>
      <c r="USG11" s="44"/>
      <c r="USH11" s="45"/>
      <c r="USI11" s="46"/>
      <c r="USL11" s="45"/>
      <c r="USM11" s="46"/>
      <c r="USN11" s="37"/>
      <c r="USO11" s="37"/>
      <c r="USP11" s="45"/>
      <c r="USQ11" s="46"/>
      <c r="USR11" s="44"/>
      <c r="USS11" s="45"/>
      <c r="UST11" s="46"/>
      <c r="USW11" s="45"/>
      <c r="USX11" s="46"/>
      <c r="USY11" s="37"/>
      <c r="USZ11" s="37"/>
      <c r="UTA11" s="45"/>
      <c r="UTB11" s="46"/>
      <c r="UTC11" s="44"/>
      <c r="UTD11" s="45"/>
      <c r="UTE11" s="46"/>
      <c r="UTH11" s="45"/>
      <c r="UTI11" s="46"/>
      <c r="UTJ11" s="37"/>
      <c r="UTK11" s="37"/>
      <c r="UTL11" s="45"/>
      <c r="UTM11" s="46"/>
      <c r="UTN11" s="44"/>
      <c r="UTO11" s="45"/>
      <c r="UTP11" s="46"/>
      <c r="UTS11" s="45"/>
      <c r="UTT11" s="46"/>
      <c r="UTU11" s="37"/>
      <c r="UTV11" s="37"/>
      <c r="UTW11" s="45"/>
      <c r="UTX11" s="46"/>
      <c r="UTY11" s="44"/>
      <c r="UTZ11" s="45"/>
      <c r="UUA11" s="46"/>
      <c r="UUD11" s="45"/>
      <c r="UUE11" s="46"/>
      <c r="UUF11" s="37"/>
      <c r="UUG11" s="37"/>
      <c r="UUH11" s="45"/>
      <c r="UUI11" s="46"/>
      <c r="UUJ11" s="44"/>
      <c r="UUK11" s="45"/>
      <c r="UUL11" s="46"/>
      <c r="UUO11" s="45"/>
      <c r="UUP11" s="46"/>
      <c r="UUQ11" s="37"/>
      <c r="UUR11" s="37"/>
      <c r="UUS11" s="45"/>
      <c r="UUT11" s="46"/>
      <c r="UUU11" s="44"/>
      <c r="UUV11" s="45"/>
      <c r="UUW11" s="46"/>
      <c r="UUZ11" s="45"/>
      <c r="UVA11" s="46"/>
      <c r="UVB11" s="37"/>
      <c r="UVC11" s="37"/>
      <c r="UVD11" s="45"/>
      <c r="UVE11" s="46"/>
      <c r="UVF11" s="44"/>
      <c r="UVG11" s="45"/>
      <c r="UVH11" s="46"/>
      <c r="UVK11" s="45"/>
      <c r="UVL11" s="46"/>
      <c r="UVM11" s="37"/>
      <c r="UVN11" s="37"/>
      <c r="UVO11" s="45"/>
      <c r="UVP11" s="46"/>
      <c r="UVQ11" s="44"/>
      <c r="UVR11" s="45"/>
      <c r="UVS11" s="46"/>
      <c r="UVV11" s="45"/>
      <c r="UVW11" s="46"/>
      <c r="UVX11" s="37"/>
      <c r="UVY11" s="37"/>
      <c r="UVZ11" s="45"/>
      <c r="UWA11" s="46"/>
      <c r="UWB11" s="44"/>
      <c r="UWC11" s="45"/>
      <c r="UWD11" s="46"/>
      <c r="UWG11" s="45"/>
      <c r="UWH11" s="46"/>
      <c r="UWI11" s="37"/>
      <c r="UWJ11" s="37"/>
      <c r="UWK11" s="45"/>
      <c r="UWL11" s="46"/>
      <c r="UWM11" s="44"/>
      <c r="UWN11" s="45"/>
      <c r="UWO11" s="46"/>
      <c r="UWR11" s="45"/>
      <c r="UWS11" s="46"/>
      <c r="UWT11" s="37"/>
      <c r="UWU11" s="37"/>
      <c r="UWV11" s="45"/>
      <c r="UWW11" s="46"/>
      <c r="UWX11" s="44"/>
      <c r="UWY11" s="45"/>
      <c r="UWZ11" s="46"/>
      <c r="UXC11" s="45"/>
      <c r="UXD11" s="46"/>
      <c r="UXE11" s="37"/>
      <c r="UXF11" s="37"/>
      <c r="UXG11" s="45"/>
      <c r="UXH11" s="46"/>
      <c r="UXI11" s="44"/>
      <c r="UXJ11" s="45"/>
      <c r="UXK11" s="46"/>
      <c r="UXN11" s="45"/>
      <c r="UXO11" s="46"/>
      <c r="UXP11" s="37"/>
      <c r="UXQ11" s="37"/>
      <c r="UXR11" s="45"/>
      <c r="UXS11" s="46"/>
      <c r="UXT11" s="44"/>
      <c r="UXU11" s="45"/>
      <c r="UXV11" s="46"/>
      <c r="UXY11" s="45"/>
      <c r="UXZ11" s="46"/>
      <c r="UYA11" s="37"/>
      <c r="UYB11" s="37"/>
      <c r="UYC11" s="45"/>
      <c r="UYD11" s="46"/>
      <c r="UYE11" s="44"/>
      <c r="UYF11" s="45"/>
      <c r="UYG11" s="46"/>
      <c r="UYJ11" s="45"/>
      <c r="UYK11" s="46"/>
      <c r="UYL11" s="37"/>
      <c r="UYM11" s="37"/>
      <c r="UYN11" s="45"/>
      <c r="UYO11" s="46"/>
      <c r="UYP11" s="44"/>
      <c r="UYQ11" s="45"/>
      <c r="UYR11" s="46"/>
      <c r="UYU11" s="45"/>
      <c r="UYV11" s="46"/>
      <c r="UYW11" s="37"/>
      <c r="UYX11" s="37"/>
      <c r="UYY11" s="45"/>
      <c r="UYZ11" s="46"/>
      <c r="UZA11" s="44"/>
      <c r="UZB11" s="45"/>
      <c r="UZC11" s="46"/>
      <c r="UZF11" s="45"/>
      <c r="UZG11" s="46"/>
      <c r="UZH11" s="37"/>
      <c r="UZI11" s="37"/>
      <c r="UZJ11" s="45"/>
      <c r="UZK11" s="46"/>
      <c r="UZL11" s="44"/>
      <c r="UZM11" s="45"/>
      <c r="UZN11" s="46"/>
      <c r="UZQ11" s="45"/>
      <c r="UZR11" s="46"/>
      <c r="UZS11" s="37"/>
      <c r="UZT11" s="37"/>
      <c r="UZU11" s="45"/>
      <c r="UZV11" s="46"/>
      <c r="UZW11" s="44"/>
      <c r="UZX11" s="45"/>
      <c r="UZY11" s="46"/>
      <c r="VAB11" s="45"/>
      <c r="VAC11" s="46"/>
      <c r="VAD11" s="37"/>
      <c r="VAE11" s="37"/>
      <c r="VAF11" s="45"/>
      <c r="VAG11" s="46"/>
      <c r="VAH11" s="44"/>
      <c r="VAI11" s="45"/>
      <c r="VAJ11" s="46"/>
      <c r="VAM11" s="45"/>
      <c r="VAN11" s="46"/>
      <c r="VAO11" s="37"/>
      <c r="VAP11" s="37"/>
      <c r="VAQ11" s="45"/>
      <c r="VAR11" s="46"/>
      <c r="VAS11" s="44"/>
      <c r="VAT11" s="45"/>
      <c r="VAU11" s="46"/>
      <c r="VAX11" s="45"/>
      <c r="VAY11" s="46"/>
      <c r="VAZ11" s="37"/>
      <c r="VBA11" s="37"/>
      <c r="VBB11" s="45"/>
      <c r="VBC11" s="46"/>
      <c r="VBD11" s="44"/>
      <c r="VBE11" s="45"/>
      <c r="VBF11" s="46"/>
      <c r="VBI11" s="45"/>
      <c r="VBJ11" s="46"/>
      <c r="VBK11" s="37"/>
      <c r="VBL11" s="37"/>
      <c r="VBM11" s="45"/>
      <c r="VBN11" s="46"/>
      <c r="VBO11" s="44"/>
      <c r="VBP11" s="45"/>
      <c r="VBQ11" s="46"/>
      <c r="VBT11" s="45"/>
      <c r="VBU11" s="46"/>
      <c r="VBV11" s="37"/>
      <c r="VBW11" s="37"/>
      <c r="VBX11" s="45"/>
      <c r="VBY11" s="46"/>
      <c r="VBZ11" s="44"/>
      <c r="VCA11" s="45"/>
      <c r="VCB11" s="46"/>
      <c r="VCE11" s="45"/>
      <c r="VCF11" s="46"/>
      <c r="VCG11" s="37"/>
      <c r="VCH11" s="37"/>
      <c r="VCI11" s="45"/>
      <c r="VCJ11" s="46"/>
      <c r="VCK11" s="44"/>
      <c r="VCL11" s="45"/>
      <c r="VCM11" s="46"/>
      <c r="VCP11" s="45"/>
      <c r="VCQ11" s="46"/>
      <c r="VCR11" s="37"/>
      <c r="VCS11" s="37"/>
      <c r="VCT11" s="45"/>
      <c r="VCU11" s="46"/>
      <c r="VCV11" s="44"/>
      <c r="VCW11" s="45"/>
      <c r="VCX11" s="46"/>
      <c r="VDA11" s="45"/>
      <c r="VDB11" s="46"/>
      <c r="VDC11" s="37"/>
      <c r="VDD11" s="37"/>
      <c r="VDE11" s="45"/>
      <c r="VDF11" s="46"/>
      <c r="VDG11" s="44"/>
      <c r="VDH11" s="45"/>
      <c r="VDI11" s="46"/>
      <c r="VDL11" s="45"/>
      <c r="VDM11" s="46"/>
      <c r="VDN11" s="37"/>
      <c r="VDO11" s="37"/>
      <c r="VDP11" s="45"/>
      <c r="VDQ11" s="46"/>
      <c r="VDR11" s="44"/>
      <c r="VDS11" s="45"/>
      <c r="VDT11" s="46"/>
      <c r="VDW11" s="45"/>
      <c r="VDX11" s="46"/>
      <c r="VDY11" s="37"/>
      <c r="VDZ11" s="37"/>
      <c r="VEA11" s="45"/>
      <c r="VEB11" s="46"/>
      <c r="VEC11" s="44"/>
      <c r="VED11" s="45"/>
      <c r="VEE11" s="46"/>
      <c r="VEH11" s="45"/>
      <c r="VEI11" s="46"/>
      <c r="VEJ11" s="37"/>
      <c r="VEK11" s="37"/>
      <c r="VEL11" s="45"/>
      <c r="VEM11" s="46"/>
      <c r="VEN11" s="44"/>
      <c r="VEO11" s="45"/>
      <c r="VEP11" s="46"/>
      <c r="VES11" s="45"/>
      <c r="VET11" s="46"/>
      <c r="VEU11" s="37"/>
      <c r="VEV11" s="37"/>
      <c r="VEW11" s="45"/>
      <c r="VEX11" s="46"/>
      <c r="VEY11" s="44"/>
      <c r="VEZ11" s="45"/>
      <c r="VFA11" s="46"/>
      <c r="VFD11" s="45"/>
      <c r="VFE11" s="46"/>
      <c r="VFF11" s="37"/>
      <c r="VFG11" s="37"/>
      <c r="VFH11" s="45"/>
      <c r="VFI11" s="46"/>
      <c r="VFJ11" s="44"/>
      <c r="VFK11" s="45"/>
      <c r="VFL11" s="46"/>
      <c r="VFO11" s="45"/>
      <c r="VFP11" s="46"/>
      <c r="VFQ11" s="37"/>
      <c r="VFR11" s="37"/>
      <c r="VFS11" s="45"/>
      <c r="VFT11" s="46"/>
      <c r="VFU11" s="44"/>
      <c r="VFV11" s="45"/>
      <c r="VFW11" s="46"/>
      <c r="VFZ11" s="45"/>
      <c r="VGA11" s="46"/>
      <c r="VGB11" s="37"/>
      <c r="VGC11" s="37"/>
      <c r="VGD11" s="45"/>
      <c r="VGE11" s="46"/>
      <c r="VGF11" s="44"/>
      <c r="VGG11" s="45"/>
      <c r="VGH11" s="46"/>
      <c r="VGK11" s="45"/>
      <c r="VGL11" s="46"/>
      <c r="VGM11" s="37"/>
      <c r="VGN11" s="37"/>
      <c r="VGO11" s="45"/>
      <c r="VGP11" s="46"/>
      <c r="VGQ11" s="44"/>
      <c r="VGR11" s="45"/>
      <c r="VGS11" s="46"/>
      <c r="VGV11" s="45"/>
      <c r="VGW11" s="46"/>
      <c r="VGX11" s="37"/>
      <c r="VGY11" s="37"/>
      <c r="VGZ11" s="45"/>
      <c r="VHA11" s="46"/>
      <c r="VHB11" s="44"/>
      <c r="VHC11" s="45"/>
      <c r="VHD11" s="46"/>
      <c r="VHG11" s="45"/>
      <c r="VHH11" s="46"/>
      <c r="VHI11" s="37"/>
      <c r="VHJ11" s="37"/>
      <c r="VHK11" s="45"/>
      <c r="VHL11" s="46"/>
      <c r="VHM11" s="44"/>
      <c r="VHN11" s="45"/>
      <c r="VHO11" s="46"/>
      <c r="VHR11" s="45"/>
      <c r="VHS11" s="46"/>
      <c r="VHT11" s="37"/>
      <c r="VHU11" s="37"/>
      <c r="VHV11" s="45"/>
      <c r="VHW11" s="46"/>
      <c r="VHX11" s="44"/>
      <c r="VHY11" s="45"/>
      <c r="VHZ11" s="46"/>
      <c r="VIC11" s="45"/>
      <c r="VID11" s="46"/>
      <c r="VIE11" s="37"/>
      <c r="VIF11" s="37"/>
      <c r="VIG11" s="45"/>
      <c r="VIH11" s="46"/>
      <c r="VII11" s="44"/>
      <c r="VIJ11" s="45"/>
      <c r="VIK11" s="46"/>
      <c r="VIN11" s="45"/>
      <c r="VIO11" s="46"/>
      <c r="VIP11" s="37"/>
      <c r="VIQ11" s="37"/>
      <c r="VIR11" s="45"/>
      <c r="VIS11" s="46"/>
      <c r="VIT11" s="44"/>
      <c r="VIU11" s="45"/>
      <c r="VIV11" s="46"/>
      <c r="VIY11" s="45"/>
      <c r="VIZ11" s="46"/>
      <c r="VJA11" s="37"/>
      <c r="VJB11" s="37"/>
      <c r="VJC11" s="45"/>
      <c r="VJD11" s="46"/>
      <c r="VJE11" s="44"/>
      <c r="VJF11" s="45"/>
      <c r="VJG11" s="46"/>
      <c r="VJJ11" s="45"/>
      <c r="VJK11" s="46"/>
      <c r="VJL11" s="37"/>
      <c r="VJM11" s="37"/>
      <c r="VJN11" s="45"/>
      <c r="VJO11" s="46"/>
      <c r="VJP11" s="44"/>
      <c r="VJQ11" s="45"/>
      <c r="VJR11" s="46"/>
      <c r="VJU11" s="45"/>
      <c r="VJV11" s="46"/>
      <c r="VJW11" s="37"/>
      <c r="VJX11" s="37"/>
      <c r="VJY11" s="45"/>
      <c r="VJZ11" s="46"/>
      <c r="VKA11" s="44"/>
      <c r="VKB11" s="45"/>
      <c r="VKC11" s="46"/>
      <c r="VKF11" s="45"/>
      <c r="VKG11" s="46"/>
      <c r="VKH11" s="37"/>
      <c r="VKI11" s="37"/>
      <c r="VKJ11" s="45"/>
      <c r="VKK11" s="46"/>
      <c r="VKL11" s="44"/>
      <c r="VKM11" s="45"/>
      <c r="VKN11" s="46"/>
      <c r="VKQ11" s="45"/>
      <c r="VKR11" s="46"/>
      <c r="VKS11" s="37"/>
      <c r="VKT11" s="37"/>
      <c r="VKU11" s="45"/>
      <c r="VKV11" s="46"/>
      <c r="VKW11" s="44"/>
      <c r="VKX11" s="45"/>
      <c r="VKY11" s="46"/>
      <c r="VLB11" s="45"/>
      <c r="VLC11" s="46"/>
      <c r="VLD11" s="37"/>
      <c r="VLE11" s="37"/>
      <c r="VLF11" s="45"/>
      <c r="VLG11" s="46"/>
      <c r="VLH11" s="44"/>
      <c r="VLI11" s="45"/>
      <c r="VLJ11" s="46"/>
      <c r="VLM11" s="45"/>
      <c r="VLN11" s="46"/>
      <c r="VLO11" s="37"/>
      <c r="VLP11" s="37"/>
      <c r="VLQ11" s="45"/>
      <c r="VLR11" s="46"/>
      <c r="VLS11" s="44"/>
      <c r="VLT11" s="45"/>
      <c r="VLU11" s="46"/>
      <c r="VLX11" s="45"/>
      <c r="VLY11" s="46"/>
      <c r="VLZ11" s="37"/>
      <c r="VMA11" s="37"/>
      <c r="VMB11" s="45"/>
      <c r="VMC11" s="46"/>
      <c r="VMD11" s="44"/>
      <c r="VME11" s="45"/>
      <c r="VMF11" s="46"/>
      <c r="VMI11" s="45"/>
      <c r="VMJ11" s="46"/>
      <c r="VMK11" s="37"/>
      <c r="VML11" s="37"/>
      <c r="VMM11" s="45"/>
      <c r="VMN11" s="46"/>
      <c r="VMO11" s="44"/>
      <c r="VMP11" s="45"/>
      <c r="VMQ11" s="46"/>
      <c r="VMT11" s="45"/>
      <c r="VMU11" s="46"/>
      <c r="VMV11" s="37"/>
      <c r="VMW11" s="37"/>
      <c r="VMX11" s="45"/>
      <c r="VMY11" s="46"/>
      <c r="VMZ11" s="44"/>
      <c r="VNA11" s="45"/>
      <c r="VNB11" s="46"/>
      <c r="VNE11" s="45"/>
      <c r="VNF11" s="46"/>
      <c r="VNG11" s="37"/>
      <c r="VNH11" s="37"/>
      <c r="VNI11" s="45"/>
      <c r="VNJ11" s="46"/>
      <c r="VNK11" s="44"/>
      <c r="VNL11" s="45"/>
      <c r="VNM11" s="46"/>
      <c r="VNP11" s="45"/>
      <c r="VNQ11" s="46"/>
      <c r="VNR11" s="37"/>
      <c r="VNS11" s="37"/>
      <c r="VNT11" s="45"/>
      <c r="VNU11" s="46"/>
      <c r="VNV11" s="44"/>
      <c r="VNW11" s="45"/>
      <c r="VNX11" s="46"/>
      <c r="VOA11" s="45"/>
      <c r="VOB11" s="46"/>
      <c r="VOC11" s="37"/>
      <c r="VOD11" s="37"/>
      <c r="VOE11" s="45"/>
      <c r="VOF11" s="46"/>
      <c r="VOG11" s="44"/>
      <c r="VOH11" s="45"/>
      <c r="VOI11" s="46"/>
      <c r="VOL11" s="45"/>
      <c r="VOM11" s="46"/>
      <c r="VON11" s="37"/>
      <c r="VOO11" s="37"/>
      <c r="VOP11" s="45"/>
      <c r="VOQ11" s="46"/>
      <c r="VOR11" s="44"/>
      <c r="VOS11" s="45"/>
      <c r="VOT11" s="46"/>
      <c r="VOW11" s="45"/>
      <c r="VOX11" s="46"/>
      <c r="VOY11" s="37"/>
      <c r="VOZ11" s="37"/>
      <c r="VPA11" s="45"/>
      <c r="VPB11" s="46"/>
      <c r="VPC11" s="44"/>
      <c r="VPD11" s="45"/>
      <c r="VPE11" s="46"/>
      <c r="VPH11" s="45"/>
      <c r="VPI11" s="46"/>
      <c r="VPJ11" s="37"/>
      <c r="VPK11" s="37"/>
      <c r="VPL11" s="45"/>
      <c r="VPM11" s="46"/>
      <c r="VPN11" s="44"/>
      <c r="VPO11" s="45"/>
      <c r="VPP11" s="46"/>
      <c r="VPS11" s="45"/>
      <c r="VPT11" s="46"/>
      <c r="VPU11" s="37"/>
      <c r="VPV11" s="37"/>
      <c r="VPW11" s="45"/>
      <c r="VPX11" s="46"/>
      <c r="VPY11" s="44"/>
      <c r="VPZ11" s="45"/>
      <c r="VQA11" s="46"/>
      <c r="VQD11" s="45"/>
      <c r="VQE11" s="46"/>
      <c r="VQF11" s="37"/>
      <c r="VQG11" s="37"/>
      <c r="VQH11" s="45"/>
      <c r="VQI11" s="46"/>
      <c r="VQJ11" s="44"/>
      <c r="VQK11" s="45"/>
      <c r="VQL11" s="46"/>
      <c r="VQO11" s="45"/>
      <c r="VQP11" s="46"/>
      <c r="VQQ11" s="37"/>
      <c r="VQR11" s="37"/>
      <c r="VQS11" s="45"/>
      <c r="VQT11" s="46"/>
      <c r="VQU11" s="44"/>
      <c r="VQV11" s="45"/>
      <c r="VQW11" s="46"/>
      <c r="VQZ11" s="45"/>
      <c r="VRA11" s="46"/>
      <c r="VRB11" s="37"/>
      <c r="VRC11" s="37"/>
      <c r="VRD11" s="45"/>
      <c r="VRE11" s="46"/>
      <c r="VRF11" s="44"/>
      <c r="VRG11" s="45"/>
      <c r="VRH11" s="46"/>
      <c r="VRK11" s="45"/>
      <c r="VRL11" s="46"/>
      <c r="VRM11" s="37"/>
      <c r="VRN11" s="37"/>
      <c r="VRO11" s="45"/>
      <c r="VRP11" s="46"/>
      <c r="VRQ11" s="44"/>
      <c r="VRR11" s="45"/>
      <c r="VRS11" s="46"/>
      <c r="VRV11" s="45"/>
      <c r="VRW11" s="46"/>
      <c r="VRX11" s="37"/>
      <c r="VRY11" s="37"/>
      <c r="VRZ11" s="45"/>
      <c r="VSA11" s="46"/>
      <c r="VSB11" s="44"/>
      <c r="VSC11" s="45"/>
      <c r="VSD11" s="46"/>
      <c r="VSG11" s="45"/>
      <c r="VSH11" s="46"/>
      <c r="VSI11" s="37"/>
      <c r="VSJ11" s="37"/>
      <c r="VSK11" s="45"/>
      <c r="VSL11" s="46"/>
      <c r="VSM11" s="44"/>
      <c r="VSN11" s="45"/>
      <c r="VSO11" s="46"/>
      <c r="VSR11" s="45"/>
      <c r="VSS11" s="46"/>
      <c r="VST11" s="37"/>
      <c r="VSU11" s="37"/>
      <c r="VSV11" s="45"/>
      <c r="VSW11" s="46"/>
      <c r="VSX11" s="44"/>
      <c r="VSY11" s="45"/>
      <c r="VSZ11" s="46"/>
      <c r="VTC11" s="45"/>
      <c r="VTD11" s="46"/>
      <c r="VTE11" s="37"/>
      <c r="VTF11" s="37"/>
      <c r="VTG11" s="45"/>
      <c r="VTH11" s="46"/>
      <c r="VTI11" s="44"/>
      <c r="VTJ11" s="45"/>
      <c r="VTK11" s="46"/>
      <c r="VTN11" s="45"/>
      <c r="VTO11" s="46"/>
      <c r="VTP11" s="37"/>
      <c r="VTQ11" s="37"/>
      <c r="VTR11" s="45"/>
      <c r="VTS11" s="46"/>
      <c r="VTT11" s="44"/>
      <c r="VTU11" s="45"/>
      <c r="VTV11" s="46"/>
      <c r="VTY11" s="45"/>
      <c r="VTZ11" s="46"/>
      <c r="VUA11" s="37"/>
      <c r="VUB11" s="37"/>
      <c r="VUC11" s="45"/>
      <c r="VUD11" s="46"/>
      <c r="VUE11" s="44"/>
      <c r="VUF11" s="45"/>
      <c r="VUG11" s="46"/>
      <c r="VUJ11" s="45"/>
      <c r="VUK11" s="46"/>
      <c r="VUL11" s="37"/>
      <c r="VUM11" s="37"/>
      <c r="VUN11" s="45"/>
      <c r="VUO11" s="46"/>
      <c r="VUP11" s="44"/>
      <c r="VUQ11" s="45"/>
      <c r="VUR11" s="46"/>
      <c r="VUU11" s="45"/>
      <c r="VUV11" s="46"/>
      <c r="VUW11" s="37"/>
      <c r="VUX11" s="37"/>
      <c r="VUY11" s="45"/>
      <c r="VUZ11" s="46"/>
      <c r="VVA11" s="44"/>
      <c r="VVB11" s="45"/>
      <c r="VVC11" s="46"/>
      <c r="VVF11" s="45"/>
      <c r="VVG11" s="46"/>
      <c r="VVH11" s="37"/>
      <c r="VVI11" s="37"/>
      <c r="VVJ11" s="45"/>
      <c r="VVK11" s="46"/>
      <c r="VVL11" s="44"/>
      <c r="VVM11" s="45"/>
      <c r="VVN11" s="46"/>
      <c r="VVQ11" s="45"/>
      <c r="VVR11" s="46"/>
      <c r="VVS11" s="37"/>
      <c r="VVT11" s="37"/>
      <c r="VVU11" s="45"/>
      <c r="VVV11" s="46"/>
      <c r="VVW11" s="44"/>
      <c r="VVX11" s="45"/>
      <c r="VVY11" s="46"/>
      <c r="VWB11" s="45"/>
      <c r="VWC11" s="46"/>
      <c r="VWD11" s="37"/>
      <c r="VWE11" s="37"/>
      <c r="VWF11" s="45"/>
      <c r="VWG11" s="46"/>
      <c r="VWH11" s="44"/>
      <c r="VWI11" s="45"/>
      <c r="VWJ11" s="46"/>
      <c r="VWM11" s="45"/>
      <c r="VWN11" s="46"/>
      <c r="VWO11" s="37"/>
      <c r="VWP11" s="37"/>
      <c r="VWQ11" s="45"/>
      <c r="VWR11" s="46"/>
      <c r="VWS11" s="44"/>
      <c r="VWT11" s="45"/>
      <c r="VWU11" s="46"/>
      <c r="VWX11" s="45"/>
      <c r="VWY11" s="46"/>
      <c r="VWZ11" s="37"/>
      <c r="VXA11" s="37"/>
      <c r="VXB11" s="45"/>
      <c r="VXC11" s="46"/>
      <c r="VXD11" s="44"/>
      <c r="VXE11" s="45"/>
      <c r="VXF11" s="46"/>
      <c r="VXI11" s="45"/>
      <c r="VXJ11" s="46"/>
      <c r="VXK11" s="37"/>
      <c r="VXL11" s="37"/>
      <c r="VXM11" s="45"/>
      <c r="VXN11" s="46"/>
      <c r="VXO11" s="44"/>
      <c r="VXP11" s="45"/>
      <c r="VXQ11" s="46"/>
      <c r="VXT11" s="45"/>
      <c r="VXU11" s="46"/>
      <c r="VXV11" s="37"/>
      <c r="VXW11" s="37"/>
      <c r="VXX11" s="45"/>
      <c r="VXY11" s="46"/>
      <c r="VXZ11" s="44"/>
      <c r="VYA11" s="45"/>
      <c r="VYB11" s="46"/>
      <c r="VYE11" s="45"/>
      <c r="VYF11" s="46"/>
      <c r="VYG11" s="37"/>
      <c r="VYH11" s="37"/>
      <c r="VYI11" s="45"/>
      <c r="VYJ11" s="46"/>
      <c r="VYK11" s="44"/>
      <c r="VYL11" s="45"/>
      <c r="VYM11" s="46"/>
      <c r="VYP11" s="45"/>
      <c r="VYQ11" s="46"/>
      <c r="VYR11" s="37"/>
      <c r="VYS11" s="37"/>
      <c r="VYT11" s="45"/>
      <c r="VYU11" s="46"/>
      <c r="VYV11" s="44"/>
      <c r="VYW11" s="45"/>
      <c r="VYX11" s="46"/>
      <c r="VZA11" s="45"/>
      <c r="VZB11" s="46"/>
      <c r="VZC11" s="37"/>
      <c r="VZD11" s="37"/>
      <c r="VZE11" s="45"/>
      <c r="VZF11" s="46"/>
      <c r="VZG11" s="44"/>
      <c r="VZH11" s="45"/>
      <c r="VZI11" s="46"/>
      <c r="VZL11" s="45"/>
      <c r="VZM11" s="46"/>
      <c r="VZN11" s="37"/>
      <c r="VZO11" s="37"/>
      <c r="VZP11" s="45"/>
      <c r="VZQ11" s="46"/>
      <c r="VZR11" s="44"/>
      <c r="VZS11" s="45"/>
      <c r="VZT11" s="46"/>
      <c r="VZW11" s="45"/>
      <c r="VZX11" s="46"/>
      <c r="VZY11" s="37"/>
      <c r="VZZ11" s="37"/>
      <c r="WAA11" s="45"/>
      <c r="WAB11" s="46"/>
      <c r="WAC11" s="44"/>
      <c r="WAD11" s="45"/>
      <c r="WAE11" s="46"/>
      <c r="WAH11" s="45"/>
      <c r="WAI11" s="46"/>
      <c r="WAJ11" s="37"/>
      <c r="WAK11" s="37"/>
      <c r="WAL11" s="45"/>
      <c r="WAM11" s="46"/>
      <c r="WAN11" s="44"/>
      <c r="WAO11" s="45"/>
      <c r="WAP11" s="46"/>
      <c r="WAS11" s="45"/>
      <c r="WAT11" s="46"/>
      <c r="WAU11" s="37"/>
      <c r="WAV11" s="37"/>
      <c r="WAW11" s="45"/>
      <c r="WAX11" s="46"/>
      <c r="WAY11" s="44"/>
      <c r="WAZ11" s="45"/>
      <c r="WBA11" s="46"/>
      <c r="WBD11" s="45"/>
      <c r="WBE11" s="46"/>
      <c r="WBF11" s="37"/>
      <c r="WBG11" s="37"/>
      <c r="WBH11" s="45"/>
      <c r="WBI11" s="46"/>
      <c r="WBJ11" s="44"/>
      <c r="WBK11" s="45"/>
      <c r="WBL11" s="46"/>
      <c r="WBO11" s="45"/>
      <c r="WBP11" s="46"/>
      <c r="WBQ11" s="37"/>
      <c r="WBR11" s="37"/>
      <c r="WBS11" s="45"/>
      <c r="WBT11" s="46"/>
      <c r="WBU11" s="44"/>
      <c r="WBV11" s="45"/>
      <c r="WBW11" s="46"/>
      <c r="WBZ11" s="45"/>
      <c r="WCA11" s="46"/>
      <c r="WCB11" s="37"/>
      <c r="WCC11" s="37"/>
      <c r="WCD11" s="45"/>
      <c r="WCE11" s="46"/>
      <c r="WCF11" s="44"/>
      <c r="WCG11" s="45"/>
      <c r="WCH11" s="46"/>
      <c r="WCK11" s="45"/>
      <c r="WCL11" s="46"/>
      <c r="WCM11" s="37"/>
      <c r="WCN11" s="37"/>
      <c r="WCO11" s="45"/>
      <c r="WCP11" s="46"/>
      <c r="WCQ11" s="44"/>
      <c r="WCR11" s="45"/>
      <c r="WCS11" s="46"/>
      <c r="WCV11" s="45"/>
      <c r="WCW11" s="46"/>
      <c r="WCX11" s="37"/>
      <c r="WCY11" s="37"/>
      <c r="WCZ11" s="45"/>
      <c r="WDA11" s="46"/>
      <c r="WDB11" s="44"/>
      <c r="WDC11" s="45"/>
      <c r="WDD11" s="46"/>
      <c r="WDG11" s="45"/>
      <c r="WDH11" s="46"/>
      <c r="WDI11" s="37"/>
      <c r="WDJ11" s="37"/>
      <c r="WDK11" s="45"/>
      <c r="WDL11" s="46"/>
      <c r="WDM11" s="44"/>
      <c r="WDN11" s="45"/>
      <c r="WDO11" s="46"/>
      <c r="WDR11" s="45"/>
      <c r="WDS11" s="46"/>
      <c r="WDT11" s="37"/>
      <c r="WDU11" s="37"/>
      <c r="WDV11" s="45"/>
      <c r="WDW11" s="46"/>
      <c r="WDX11" s="44"/>
      <c r="WDY11" s="45"/>
      <c r="WDZ11" s="46"/>
      <c r="WEC11" s="45"/>
      <c r="WED11" s="46"/>
      <c r="WEE11" s="37"/>
      <c r="WEF11" s="37"/>
      <c r="WEG11" s="45"/>
      <c r="WEH11" s="46"/>
      <c r="WEI11" s="44"/>
      <c r="WEJ11" s="45"/>
      <c r="WEK11" s="46"/>
      <c r="WEN11" s="45"/>
      <c r="WEO11" s="46"/>
      <c r="WEP11" s="37"/>
      <c r="WEQ11" s="37"/>
      <c r="WER11" s="45"/>
      <c r="WES11" s="46"/>
      <c r="WET11" s="44"/>
      <c r="WEU11" s="45"/>
      <c r="WEV11" s="46"/>
      <c r="WEY11" s="45"/>
      <c r="WEZ11" s="46"/>
      <c r="WFA11" s="37"/>
      <c r="WFB11" s="37"/>
      <c r="WFC11" s="45"/>
      <c r="WFD11" s="46"/>
      <c r="WFE11" s="44"/>
      <c r="WFF11" s="45"/>
      <c r="WFG11" s="46"/>
      <c r="WFJ11" s="45"/>
      <c r="WFK11" s="46"/>
      <c r="WFL11" s="37"/>
      <c r="WFM11" s="37"/>
      <c r="WFN11" s="45"/>
      <c r="WFO11" s="46"/>
      <c r="WFP11" s="44"/>
      <c r="WFQ11" s="45"/>
      <c r="WFR11" s="46"/>
      <c r="WFU11" s="45"/>
      <c r="WFV11" s="46"/>
      <c r="WFW11" s="37"/>
      <c r="WFX11" s="37"/>
      <c r="WFY11" s="45"/>
      <c r="WFZ11" s="46"/>
      <c r="WGA11" s="44"/>
      <c r="WGB11" s="45"/>
      <c r="WGC11" s="46"/>
      <c r="WGF11" s="45"/>
      <c r="WGG11" s="46"/>
      <c r="WGH11" s="37"/>
      <c r="WGI11" s="37"/>
      <c r="WGJ11" s="45"/>
      <c r="WGK11" s="46"/>
      <c r="WGL11" s="44"/>
      <c r="WGM11" s="45"/>
      <c r="WGN11" s="46"/>
      <c r="WGQ11" s="45"/>
      <c r="WGR11" s="46"/>
      <c r="WGS11" s="37"/>
      <c r="WGT11" s="37"/>
      <c r="WGU11" s="45"/>
      <c r="WGV11" s="46"/>
      <c r="WGW11" s="44"/>
      <c r="WGX11" s="45"/>
      <c r="WGY11" s="46"/>
      <c r="WHB11" s="45"/>
      <c r="WHC11" s="46"/>
      <c r="WHD11" s="37"/>
      <c r="WHE11" s="37"/>
      <c r="WHF11" s="45"/>
      <c r="WHG11" s="46"/>
      <c r="WHH11" s="44"/>
      <c r="WHI11" s="45"/>
      <c r="WHJ11" s="46"/>
      <c r="WHM11" s="45"/>
      <c r="WHN11" s="46"/>
      <c r="WHO11" s="37"/>
      <c r="WHP11" s="37"/>
      <c r="WHQ11" s="45"/>
      <c r="WHR11" s="46"/>
      <c r="WHS11" s="44"/>
      <c r="WHT11" s="45"/>
      <c r="WHU11" s="46"/>
      <c r="WHX11" s="45"/>
      <c r="WHY11" s="46"/>
      <c r="WHZ11" s="37"/>
      <c r="WIA11" s="37"/>
      <c r="WIB11" s="45"/>
      <c r="WIC11" s="46"/>
      <c r="WID11" s="44"/>
      <c r="WIE11" s="45"/>
      <c r="WIF11" s="46"/>
      <c r="WII11" s="45"/>
      <c r="WIJ11" s="46"/>
      <c r="WIK11" s="37"/>
      <c r="WIL11" s="37"/>
      <c r="WIM11" s="45"/>
      <c r="WIN11" s="46"/>
      <c r="WIO11" s="44"/>
      <c r="WIP11" s="45"/>
      <c r="WIQ11" s="46"/>
      <c r="WIT11" s="45"/>
      <c r="WIU11" s="46"/>
      <c r="WIV11" s="37"/>
      <c r="WIW11" s="37"/>
      <c r="WIX11" s="45"/>
      <c r="WIY11" s="46"/>
      <c r="WIZ11" s="44"/>
      <c r="WJA11" s="45"/>
      <c r="WJB11" s="46"/>
      <c r="WJE11" s="45"/>
      <c r="WJF11" s="46"/>
      <c r="WJG11" s="37"/>
      <c r="WJH11" s="37"/>
      <c r="WJI11" s="45"/>
      <c r="WJJ11" s="46"/>
      <c r="WJK11" s="44"/>
      <c r="WJL11" s="45"/>
      <c r="WJM11" s="46"/>
      <c r="WJP11" s="45"/>
      <c r="WJQ11" s="46"/>
      <c r="WJR11" s="37"/>
      <c r="WJS11" s="37"/>
      <c r="WJT11" s="45"/>
      <c r="WJU11" s="46"/>
      <c r="WJV11" s="44"/>
      <c r="WJW11" s="45"/>
      <c r="WJX11" s="46"/>
      <c r="WKA11" s="45"/>
      <c r="WKB11" s="46"/>
      <c r="WKC11" s="37"/>
      <c r="WKD11" s="37"/>
      <c r="WKE11" s="45"/>
      <c r="WKF11" s="46"/>
      <c r="WKG11" s="44"/>
      <c r="WKH11" s="45"/>
      <c r="WKI11" s="46"/>
      <c r="WKL11" s="45"/>
      <c r="WKM11" s="46"/>
      <c r="WKN11" s="37"/>
      <c r="WKO11" s="37"/>
      <c r="WKP11" s="45"/>
      <c r="WKQ11" s="46"/>
      <c r="WKR11" s="44"/>
      <c r="WKS11" s="45"/>
      <c r="WKT11" s="46"/>
      <c r="WKW11" s="45"/>
      <c r="WKX11" s="46"/>
      <c r="WKY11" s="37"/>
      <c r="WKZ11" s="37"/>
      <c r="WLA11" s="45"/>
      <c r="WLB11" s="46"/>
      <c r="WLC11" s="44"/>
      <c r="WLD11" s="45"/>
      <c r="WLE11" s="46"/>
      <c r="WLH11" s="45"/>
      <c r="WLI11" s="46"/>
      <c r="WLJ11" s="37"/>
      <c r="WLK11" s="37"/>
      <c r="WLL11" s="45"/>
      <c r="WLM11" s="46"/>
      <c r="WLN11" s="44"/>
      <c r="WLO11" s="45"/>
      <c r="WLP11" s="46"/>
      <c r="WLS11" s="45"/>
      <c r="WLT11" s="46"/>
      <c r="WLU11" s="37"/>
      <c r="WLV11" s="37"/>
      <c r="WLW11" s="45"/>
      <c r="WLX11" s="46"/>
      <c r="WLY11" s="44"/>
      <c r="WLZ11" s="45"/>
      <c r="WMA11" s="46"/>
      <c r="WMD11" s="45"/>
      <c r="WME11" s="46"/>
      <c r="WMF11" s="37"/>
      <c r="WMG11" s="37"/>
      <c r="WMH11" s="45"/>
      <c r="WMI11" s="46"/>
      <c r="WMJ11" s="44"/>
      <c r="WMK11" s="45"/>
      <c r="WML11" s="46"/>
      <c r="WMO11" s="45"/>
      <c r="WMP11" s="46"/>
      <c r="WMQ11" s="37"/>
      <c r="WMR11" s="37"/>
      <c r="WMS11" s="45"/>
      <c r="WMT11" s="46"/>
      <c r="WMU11" s="44"/>
      <c r="WMV11" s="45"/>
      <c r="WMW11" s="46"/>
      <c r="WMZ11" s="45"/>
      <c r="WNA11" s="46"/>
      <c r="WNB11" s="37"/>
      <c r="WNC11" s="37"/>
      <c r="WND11" s="45"/>
      <c r="WNE11" s="46"/>
      <c r="WNF11" s="44"/>
      <c r="WNG11" s="45"/>
      <c r="WNH11" s="46"/>
      <c r="WNK11" s="45"/>
      <c r="WNL11" s="46"/>
      <c r="WNM11" s="37"/>
      <c r="WNN11" s="37"/>
      <c r="WNO11" s="45"/>
      <c r="WNP11" s="46"/>
      <c r="WNQ11" s="44"/>
      <c r="WNR11" s="45"/>
      <c r="WNS11" s="46"/>
      <c r="WNV11" s="45"/>
      <c r="WNW11" s="46"/>
      <c r="WNX11" s="37"/>
      <c r="WNY11" s="37"/>
      <c r="WNZ11" s="45"/>
      <c r="WOA11" s="46"/>
      <c r="WOB11" s="44"/>
      <c r="WOC11" s="45"/>
      <c r="WOD11" s="46"/>
      <c r="WOG11" s="45"/>
      <c r="WOH11" s="46"/>
      <c r="WOI11" s="37"/>
      <c r="WOJ11" s="37"/>
      <c r="WOK11" s="45"/>
      <c r="WOL11" s="46"/>
      <c r="WOM11" s="44"/>
      <c r="WON11" s="45"/>
      <c r="WOO11" s="46"/>
      <c r="WOR11" s="45"/>
      <c r="WOS11" s="46"/>
      <c r="WOT11" s="37"/>
      <c r="WOU11" s="37"/>
      <c r="WOV11" s="45"/>
      <c r="WOW11" s="46"/>
      <c r="WOX11" s="44"/>
      <c r="WOY11" s="45"/>
      <c r="WOZ11" s="46"/>
      <c r="WPC11" s="45"/>
      <c r="WPD11" s="46"/>
      <c r="WPE11" s="37"/>
      <c r="WPF11" s="37"/>
      <c r="WPG11" s="45"/>
      <c r="WPH11" s="46"/>
      <c r="WPI11" s="44"/>
      <c r="WPJ11" s="45"/>
      <c r="WPK11" s="46"/>
      <c r="WPN11" s="45"/>
      <c r="WPO11" s="46"/>
      <c r="WPP11" s="37"/>
      <c r="WPQ11" s="37"/>
      <c r="WPR11" s="45"/>
      <c r="WPS11" s="46"/>
      <c r="WPT11" s="44"/>
      <c r="WPU11" s="45"/>
      <c r="WPV11" s="46"/>
      <c r="WPY11" s="45"/>
      <c r="WPZ11" s="46"/>
      <c r="WQA11" s="37"/>
      <c r="WQB11" s="37"/>
      <c r="WQC11" s="45"/>
      <c r="WQD11" s="46"/>
      <c r="WQE11" s="44"/>
      <c r="WQF11" s="45"/>
      <c r="WQG11" s="46"/>
      <c r="WQJ11" s="45"/>
      <c r="WQK11" s="46"/>
      <c r="WQL11" s="37"/>
      <c r="WQM11" s="37"/>
      <c r="WQN11" s="45"/>
      <c r="WQO11" s="46"/>
      <c r="WQP11" s="44"/>
      <c r="WQQ11" s="45"/>
      <c r="WQR11" s="46"/>
      <c r="WQU11" s="45"/>
      <c r="WQV11" s="46"/>
      <c r="WQW11" s="37"/>
      <c r="WQX11" s="37"/>
      <c r="WQY11" s="45"/>
      <c r="WQZ11" s="46"/>
      <c r="WRA11" s="44"/>
      <c r="WRB11" s="45"/>
      <c r="WRC11" s="46"/>
      <c r="WRF11" s="45"/>
      <c r="WRG11" s="46"/>
      <c r="WRH11" s="37"/>
      <c r="WRI11" s="37"/>
      <c r="WRJ11" s="45"/>
      <c r="WRK11" s="46"/>
      <c r="WRL11" s="44"/>
      <c r="WRM11" s="45"/>
      <c r="WRN11" s="46"/>
      <c r="WRQ11" s="45"/>
      <c r="WRR11" s="46"/>
      <c r="WRS11" s="37"/>
      <c r="WRT11" s="37"/>
      <c r="WRU11" s="45"/>
      <c r="WRV11" s="46"/>
      <c r="WRW11" s="44"/>
      <c r="WRX11" s="45"/>
      <c r="WRY11" s="46"/>
      <c r="WSB11" s="45"/>
      <c r="WSC11" s="46"/>
      <c r="WSD11" s="37"/>
      <c r="WSE11" s="37"/>
      <c r="WSF11" s="45"/>
      <c r="WSG11" s="46"/>
      <c r="WSH11" s="44"/>
      <c r="WSI11" s="45"/>
      <c r="WSJ11" s="46"/>
      <c r="WSM11" s="45"/>
      <c r="WSN11" s="46"/>
      <c r="WSO11" s="37"/>
      <c r="WSP11" s="37"/>
      <c r="WSQ11" s="45"/>
      <c r="WSR11" s="46"/>
      <c r="WSS11" s="44"/>
      <c r="WST11" s="45"/>
      <c r="WSU11" s="46"/>
      <c r="WSX11" s="45"/>
      <c r="WSY11" s="46"/>
      <c r="WSZ11" s="37"/>
      <c r="WTA11" s="37"/>
      <c r="WTB11" s="45"/>
      <c r="WTC11" s="46"/>
      <c r="WTD11" s="44"/>
      <c r="WTE11" s="45"/>
      <c r="WTF11" s="46"/>
      <c r="WTI11" s="45"/>
      <c r="WTJ11" s="46"/>
      <c r="WTK11" s="37"/>
      <c r="WTL11" s="37"/>
      <c r="WTM11" s="45"/>
      <c r="WTN11" s="46"/>
      <c r="WTO11" s="44"/>
      <c r="WTP11" s="45"/>
      <c r="WTQ11" s="46"/>
      <c r="WTT11" s="45"/>
      <c r="WTU11" s="46"/>
      <c r="WTV11" s="37"/>
      <c r="WTW11" s="37"/>
      <c r="WTX11" s="45"/>
      <c r="WTY11" s="46"/>
      <c r="WTZ11" s="44"/>
      <c r="WUA11" s="45"/>
      <c r="WUB11" s="46"/>
      <c r="WUE11" s="45"/>
      <c r="WUF11" s="46"/>
      <c r="WUG11" s="37"/>
      <c r="WUH11" s="37"/>
      <c r="WUI11" s="45"/>
      <c r="WUJ11" s="46"/>
      <c r="WUK11" s="44"/>
      <c r="WUL11" s="45"/>
      <c r="WUM11" s="46"/>
      <c r="WUP11" s="45"/>
      <c r="WUQ11" s="46"/>
      <c r="WUR11" s="37"/>
      <c r="WUS11" s="37"/>
      <c r="WUT11" s="45"/>
      <c r="WUU11" s="46"/>
      <c r="WUV11" s="44"/>
      <c r="WUW11" s="45"/>
      <c r="WUX11" s="46"/>
      <c r="WVA11" s="45"/>
      <c r="WVB11" s="46"/>
      <c r="WVC11" s="37"/>
      <c r="WVD11" s="37"/>
      <c r="WVE11" s="45"/>
      <c r="WVF11" s="46"/>
      <c r="WVG11" s="44"/>
      <c r="WVH11" s="45"/>
      <c r="WVI11" s="46"/>
      <c r="WVL11" s="45"/>
      <c r="WVM11" s="46"/>
      <c r="WVN11" s="37"/>
      <c r="WVO11" s="37"/>
      <c r="WVP11" s="45"/>
      <c r="WVQ11" s="46"/>
      <c r="WVR11" s="44"/>
      <c r="WVS11" s="45"/>
      <c r="WVT11" s="46"/>
      <c r="WVW11" s="45"/>
      <c r="WVX11" s="46"/>
      <c r="WVY11" s="37"/>
      <c r="WVZ11" s="37"/>
      <c r="WWA11" s="45"/>
      <c r="WWB11" s="46"/>
      <c r="WWC11" s="44"/>
      <c r="WWD11" s="45"/>
      <c r="WWE11" s="46"/>
      <c r="WWH11" s="45"/>
      <c r="WWI11" s="46"/>
      <c r="WWJ11" s="37"/>
      <c r="WWK11" s="37"/>
      <c r="WWL11" s="45"/>
      <c r="WWM11" s="46"/>
      <c r="WWN11" s="44"/>
      <c r="WWO11" s="45"/>
      <c r="WWP11" s="46"/>
      <c r="WWS11" s="45"/>
      <c r="WWT11" s="46"/>
      <c r="WWU11" s="37"/>
      <c r="WWV11" s="37"/>
      <c r="WWW11" s="45"/>
      <c r="WWX11" s="46"/>
      <c r="WWY11" s="44"/>
      <c r="WWZ11" s="45"/>
      <c r="WXA11" s="46"/>
      <c r="WXD11" s="45"/>
      <c r="WXE11" s="46"/>
      <c r="WXF11" s="37"/>
      <c r="WXG11" s="37"/>
      <c r="WXH11" s="45"/>
      <c r="WXI11" s="46"/>
      <c r="WXJ11" s="44"/>
      <c r="WXK11" s="45"/>
      <c r="WXL11" s="46"/>
      <c r="WXO11" s="45"/>
      <c r="WXP11" s="46"/>
      <c r="WXQ11" s="37"/>
      <c r="WXR11" s="37"/>
      <c r="WXS11" s="45"/>
      <c r="WXT11" s="46"/>
      <c r="WXU11" s="44"/>
      <c r="WXV11" s="45"/>
      <c r="WXW11" s="46"/>
      <c r="WXZ11" s="45"/>
      <c r="WYA11" s="46"/>
      <c r="WYB11" s="37"/>
      <c r="WYC11" s="37"/>
      <c r="WYD11" s="45"/>
      <c r="WYE11" s="46"/>
      <c r="WYF11" s="44"/>
      <c r="WYG11" s="45"/>
      <c r="WYH11" s="46"/>
      <c r="WYK11" s="45"/>
      <c r="WYL11" s="46"/>
      <c r="WYM11" s="37"/>
      <c r="WYN11" s="37"/>
      <c r="WYO11" s="45"/>
      <c r="WYP11" s="46"/>
      <c r="WYQ11" s="44"/>
      <c r="WYR11" s="45"/>
      <c r="WYS11" s="46"/>
      <c r="WYV11" s="45"/>
      <c r="WYW11" s="46"/>
      <c r="WYX11" s="37"/>
      <c r="WYY11" s="37"/>
      <c r="WYZ11" s="45"/>
      <c r="WZA11" s="46"/>
      <c r="WZB11" s="44"/>
      <c r="WZC11" s="45"/>
      <c r="WZD11" s="46"/>
      <c r="WZG11" s="45"/>
      <c r="WZH11" s="46"/>
      <c r="WZI11" s="37"/>
      <c r="WZJ11" s="37"/>
      <c r="WZK11" s="45"/>
      <c r="WZL11" s="46"/>
      <c r="WZM11" s="44"/>
      <c r="WZN11" s="45"/>
      <c r="WZO11" s="46"/>
      <c r="WZR11" s="45"/>
      <c r="WZS11" s="46"/>
      <c r="WZT11" s="37"/>
      <c r="WZU11" s="37"/>
      <c r="WZV11" s="45"/>
      <c r="WZW11" s="46"/>
      <c r="WZX11" s="44"/>
      <c r="WZY11" s="45"/>
      <c r="WZZ11" s="46"/>
      <c r="XAC11" s="45"/>
      <c r="XAD11" s="46"/>
      <c r="XAE11" s="37"/>
      <c r="XAF11" s="37"/>
      <c r="XAG11" s="45"/>
      <c r="XAH11" s="46"/>
      <c r="XAI11" s="44"/>
      <c r="XAJ11" s="45"/>
      <c r="XAK11" s="46"/>
      <c r="XAN11" s="45"/>
      <c r="XAO11" s="46"/>
      <c r="XAP11" s="37"/>
      <c r="XAQ11" s="37"/>
      <c r="XAR11" s="45"/>
      <c r="XAS11" s="46"/>
      <c r="XAT11" s="44"/>
      <c r="XAU11" s="45"/>
      <c r="XAV11" s="46"/>
      <c r="XAY11" s="45"/>
      <c r="XAZ11" s="46"/>
      <c r="XBA11" s="37"/>
      <c r="XBB11" s="37"/>
      <c r="XBC11" s="45"/>
      <c r="XBD11" s="46"/>
      <c r="XBE11" s="44"/>
      <c r="XBF11" s="45"/>
      <c r="XBG11" s="46"/>
      <c r="XBJ11" s="45"/>
      <c r="XBK11" s="46"/>
      <c r="XBL11" s="37"/>
      <c r="XBM11" s="37"/>
      <c r="XBN11" s="45"/>
      <c r="XBO11" s="46"/>
      <c r="XBP11" s="44"/>
      <c r="XBQ11" s="45"/>
      <c r="XBR11" s="46"/>
      <c r="XBU11" s="45"/>
      <c r="XBV11" s="46"/>
      <c r="XBW11" s="37"/>
      <c r="XBX11" s="37"/>
      <c r="XBY11" s="45"/>
      <c r="XBZ11" s="46"/>
      <c r="XCA11" s="44"/>
      <c r="XCB11" s="45"/>
      <c r="XCC11" s="46"/>
      <c r="XCF11" s="45"/>
      <c r="XCG11" s="46"/>
      <c r="XCH11" s="37"/>
      <c r="XCI11" s="37"/>
      <c r="XCJ11" s="45"/>
      <c r="XCK11" s="46"/>
      <c r="XCL11" s="44"/>
      <c r="XCM11" s="45"/>
      <c r="XCN11" s="46"/>
      <c r="XCQ11" s="45"/>
      <c r="XCR11" s="46"/>
      <c r="XCS11" s="37"/>
      <c r="XCT11" s="37"/>
      <c r="XCU11" s="45"/>
      <c r="XCV11" s="46"/>
      <c r="XCW11" s="44"/>
      <c r="XCX11" s="45"/>
      <c r="XCY11" s="46"/>
      <c r="XDB11" s="45"/>
      <c r="XDC11" s="46"/>
      <c r="XDD11" s="37"/>
      <c r="XDE11" s="37"/>
      <c r="XDF11" s="45"/>
      <c r="XDG11" s="46"/>
      <c r="XDH11" s="44"/>
      <c r="XDI11" s="45"/>
      <c r="XDJ11" s="46"/>
      <c r="XDM11" s="45"/>
      <c r="XDN11" s="46"/>
      <c r="XDO11" s="37"/>
      <c r="XDP11" s="37"/>
      <c r="XDQ11" s="45"/>
      <c r="XDR11" s="46"/>
      <c r="XDS11" s="44"/>
      <c r="XDT11" s="45"/>
      <c r="XDU11" s="46"/>
      <c r="XDX11" s="45"/>
      <c r="XDY11" s="46"/>
      <c r="XDZ11" s="37"/>
      <c r="XEA11" s="37"/>
      <c r="XEB11" s="45"/>
      <c r="XEC11" s="46"/>
      <c r="XED11" s="44"/>
      <c r="XEE11" s="45"/>
      <c r="XEF11" s="46"/>
      <c r="XEI11" s="45"/>
      <c r="XEJ11" s="46"/>
      <c r="XEK11" s="37"/>
      <c r="XEL11" s="37"/>
      <c r="XEM11" s="45"/>
      <c r="XEN11" s="46"/>
      <c r="XEO11" s="44"/>
      <c r="XEP11" s="45"/>
      <c r="XEQ11" s="46"/>
      <c r="XET11" s="45"/>
      <c r="XEU11" s="46"/>
      <c r="XEV11" s="37"/>
      <c r="XEW11" s="37"/>
      <c r="XEX11" s="45"/>
      <c r="XEY11" s="46"/>
      <c r="XEZ11" s="44"/>
      <c r="XFA11" s="45"/>
      <c r="XFB11" s="46"/>
    </row>
    <row r="12" spans="1:3072 3075:4095 4098:5118 5121:14336 14339:15359 15362:16382">
      <c r="A12" s="44">
        <v>2019</v>
      </c>
      <c r="B12" s="47">
        <v>61.5679231648311</v>
      </c>
      <c r="C12" s="46">
        <v>30</v>
      </c>
      <c r="F12" s="47">
        <v>38.77439458317339</v>
      </c>
      <c r="G12">
        <v>23</v>
      </c>
      <c r="H12" s="37"/>
      <c r="I12" s="37"/>
      <c r="J12" s="47">
        <v>100.34231774800449</v>
      </c>
      <c r="K12" s="46">
        <v>28</v>
      </c>
      <c r="L12" s="44"/>
      <c r="M12" s="45"/>
      <c r="N12" s="46"/>
      <c r="Q12" s="45"/>
      <c r="R12" s="46"/>
      <c r="S12" s="37"/>
      <c r="T12" s="37"/>
      <c r="U12" s="45"/>
      <c r="V12" s="46"/>
      <c r="W12" s="44"/>
      <c r="X12" s="45"/>
      <c r="Y12" s="46"/>
      <c r="AB12" s="45"/>
      <c r="AC12" s="46"/>
      <c r="AD12" s="37"/>
      <c r="AE12" s="37"/>
      <c r="AF12" s="45"/>
      <c r="AG12" s="46"/>
      <c r="AH12" s="44"/>
      <c r="AI12" s="45"/>
      <c r="AJ12" s="46"/>
      <c r="AM12" s="45"/>
      <c r="AN12" s="46"/>
      <c r="AO12" s="37"/>
      <c r="AP12" s="37"/>
      <c r="AQ12" s="45"/>
      <c r="AR12" s="46"/>
      <c r="AS12" s="44"/>
      <c r="AT12" s="45"/>
      <c r="AU12" s="46"/>
      <c r="AX12" s="45"/>
      <c r="AY12" s="46"/>
      <c r="AZ12" s="37"/>
      <c r="BA12" s="37"/>
      <c r="BB12" s="45"/>
      <c r="BC12" s="46"/>
      <c r="BD12" s="44"/>
      <c r="BE12" s="45"/>
      <c r="BF12" s="46"/>
      <c r="BI12" s="45"/>
      <c r="BJ12" s="46"/>
      <c r="BK12" s="37"/>
      <c r="BL12" s="37"/>
      <c r="BM12" s="45"/>
      <c r="BN12" s="46"/>
      <c r="BO12" s="44"/>
      <c r="BP12" s="45"/>
      <c r="BQ12" s="46"/>
      <c r="BT12" s="45"/>
      <c r="BU12" s="46"/>
      <c r="BV12" s="37"/>
      <c r="BW12" s="37"/>
      <c r="BX12" s="45"/>
      <c r="BY12" s="46"/>
      <c r="BZ12" s="44"/>
      <c r="CA12" s="45"/>
      <c r="CB12" s="46"/>
      <c r="CE12" s="45"/>
      <c r="CF12" s="46"/>
      <c r="CG12" s="37"/>
      <c r="CH12" s="37"/>
      <c r="CI12" s="45"/>
      <c r="CJ12" s="46"/>
      <c r="CK12" s="44"/>
      <c r="CL12" s="45"/>
      <c r="CM12" s="46"/>
      <c r="CP12" s="45"/>
      <c r="CQ12" s="46"/>
      <c r="CR12" s="37"/>
      <c r="CS12" s="37"/>
      <c r="CT12" s="45"/>
      <c r="CU12" s="46"/>
      <c r="CV12" s="44"/>
      <c r="CW12" s="45"/>
      <c r="CX12" s="46"/>
      <c r="DA12" s="45"/>
      <c r="DB12" s="46"/>
      <c r="DC12" s="37"/>
      <c r="DD12" s="37"/>
      <c r="DE12" s="45"/>
      <c r="DF12" s="46"/>
      <c r="DG12" s="44"/>
      <c r="DH12" s="45"/>
      <c r="DI12" s="46"/>
      <c r="DL12" s="45"/>
      <c r="DM12" s="46"/>
      <c r="DN12" s="37"/>
      <c r="DO12" s="37"/>
      <c r="DP12" s="45"/>
      <c r="DQ12" s="46"/>
      <c r="DR12" s="44"/>
      <c r="DS12" s="45"/>
      <c r="DT12" s="46"/>
      <c r="DW12" s="45"/>
      <c r="DX12" s="46"/>
      <c r="DY12" s="37"/>
      <c r="DZ12" s="37"/>
      <c r="EA12" s="45"/>
      <c r="EB12" s="46"/>
      <c r="EC12" s="44"/>
      <c r="ED12" s="45"/>
      <c r="EE12" s="46"/>
      <c r="EH12" s="45"/>
      <c r="EI12" s="46"/>
      <c r="EJ12" s="37"/>
      <c r="EK12" s="37"/>
      <c r="EL12" s="45"/>
      <c r="EM12" s="46"/>
      <c r="EN12" s="44"/>
      <c r="EO12" s="45"/>
      <c r="EP12" s="46"/>
      <c r="ES12" s="45"/>
      <c r="ET12" s="46"/>
      <c r="EU12" s="37"/>
      <c r="EV12" s="37"/>
      <c r="EW12" s="45"/>
      <c r="EX12" s="46"/>
      <c r="EY12" s="44"/>
      <c r="EZ12" s="45"/>
      <c r="FA12" s="46"/>
      <c r="FD12" s="45"/>
      <c r="FE12" s="46"/>
      <c r="FF12" s="37"/>
      <c r="FG12" s="37"/>
      <c r="FH12" s="45"/>
      <c r="FI12" s="46"/>
      <c r="FJ12" s="44"/>
      <c r="FK12" s="45"/>
      <c r="FL12" s="46"/>
      <c r="FO12" s="45"/>
      <c r="FP12" s="46"/>
      <c r="FQ12" s="37"/>
      <c r="FR12" s="37"/>
      <c r="FS12" s="45"/>
      <c r="FT12" s="46"/>
      <c r="FU12" s="44"/>
      <c r="FV12" s="45"/>
      <c r="FW12" s="46"/>
      <c r="FZ12" s="45"/>
      <c r="GA12" s="46"/>
      <c r="GB12" s="37"/>
      <c r="GC12" s="37"/>
      <c r="GD12" s="45"/>
      <c r="GE12" s="46"/>
      <c r="GF12" s="44"/>
      <c r="GG12" s="45"/>
      <c r="GH12" s="46"/>
      <c r="GK12" s="45"/>
      <c r="GL12" s="46"/>
      <c r="GM12" s="37"/>
      <c r="GN12" s="37"/>
      <c r="GO12" s="45"/>
      <c r="GP12" s="46"/>
      <c r="GQ12" s="44"/>
      <c r="GR12" s="45"/>
      <c r="GS12" s="46"/>
      <c r="GV12" s="45"/>
      <c r="GW12" s="46"/>
      <c r="GX12" s="37"/>
      <c r="GY12" s="37"/>
      <c r="GZ12" s="45"/>
      <c r="HA12" s="46"/>
      <c r="HB12" s="44"/>
      <c r="HC12" s="45"/>
      <c r="HD12" s="46"/>
      <c r="HG12" s="45"/>
      <c r="HH12" s="46"/>
      <c r="HI12" s="37"/>
      <c r="HJ12" s="37"/>
      <c r="HK12" s="45"/>
      <c r="HL12" s="46"/>
      <c r="HM12" s="44"/>
      <c r="HN12" s="45"/>
      <c r="HO12" s="46"/>
      <c r="HR12" s="45"/>
      <c r="HS12" s="46"/>
      <c r="HT12" s="37"/>
      <c r="HU12" s="37"/>
      <c r="HV12" s="45"/>
      <c r="HW12" s="46"/>
      <c r="HX12" s="44"/>
      <c r="HY12" s="45"/>
      <c r="HZ12" s="46"/>
      <c r="IC12" s="45"/>
      <c r="ID12" s="46"/>
      <c r="IE12" s="37"/>
      <c r="IF12" s="37"/>
      <c r="IG12" s="45"/>
      <c r="IH12" s="46"/>
      <c r="II12" s="44"/>
      <c r="IJ12" s="45"/>
      <c r="IK12" s="46"/>
      <c r="IN12" s="45"/>
      <c r="IO12" s="46"/>
      <c r="IP12" s="37"/>
      <c r="IQ12" s="37"/>
      <c r="IR12" s="45"/>
      <c r="IS12" s="46"/>
      <c r="IT12" s="44"/>
      <c r="IU12" s="45"/>
      <c r="IV12" s="46"/>
      <c r="IY12" s="45"/>
      <c r="IZ12" s="46"/>
      <c r="JA12" s="37"/>
      <c r="JB12" s="37"/>
      <c r="JC12" s="45"/>
      <c r="JD12" s="46"/>
      <c r="JE12" s="44"/>
      <c r="JF12" s="45"/>
      <c r="JG12" s="46"/>
      <c r="JJ12" s="45"/>
      <c r="JK12" s="46"/>
      <c r="JL12" s="37"/>
      <c r="JM12" s="37"/>
      <c r="JN12" s="45"/>
      <c r="JO12" s="46"/>
      <c r="JP12" s="44"/>
      <c r="JQ12" s="45"/>
      <c r="JR12" s="46"/>
      <c r="JU12" s="45"/>
      <c r="JV12" s="46"/>
      <c r="JW12" s="37"/>
      <c r="JX12" s="37"/>
      <c r="JY12" s="45"/>
      <c r="JZ12" s="46"/>
      <c r="KA12" s="44"/>
      <c r="KB12" s="45"/>
      <c r="KC12" s="46"/>
      <c r="KF12" s="45"/>
      <c r="KG12" s="46"/>
      <c r="KH12" s="37"/>
      <c r="KI12" s="37"/>
      <c r="KJ12" s="45"/>
      <c r="KK12" s="46"/>
      <c r="KL12" s="44"/>
      <c r="KM12" s="45"/>
      <c r="KN12" s="46"/>
      <c r="KQ12" s="45"/>
      <c r="KR12" s="46"/>
      <c r="KS12" s="37"/>
      <c r="KT12" s="37"/>
      <c r="KU12" s="45"/>
      <c r="KV12" s="46"/>
      <c r="KW12" s="44"/>
      <c r="KX12" s="45"/>
      <c r="KY12" s="46"/>
      <c r="LB12" s="45"/>
      <c r="LC12" s="46"/>
      <c r="LD12" s="37"/>
      <c r="LE12" s="37"/>
      <c r="LF12" s="45"/>
      <c r="LG12" s="46"/>
      <c r="LH12" s="44"/>
      <c r="LI12" s="45"/>
      <c r="LJ12" s="46"/>
      <c r="LM12" s="45"/>
      <c r="LN12" s="46"/>
      <c r="LO12" s="37"/>
      <c r="LP12" s="37"/>
      <c r="LQ12" s="45"/>
      <c r="LR12" s="46"/>
      <c r="LS12" s="44"/>
      <c r="LT12" s="45"/>
      <c r="LU12" s="46"/>
      <c r="LX12" s="45"/>
      <c r="LY12" s="46"/>
      <c r="LZ12" s="37"/>
      <c r="MA12" s="37"/>
      <c r="MB12" s="45"/>
      <c r="MC12" s="46"/>
      <c r="MD12" s="44"/>
      <c r="ME12" s="45"/>
      <c r="MF12" s="46"/>
      <c r="MI12" s="45"/>
      <c r="MJ12" s="46"/>
      <c r="MK12" s="37"/>
      <c r="ML12" s="37"/>
      <c r="MM12" s="45"/>
      <c r="MN12" s="46"/>
      <c r="MO12" s="44"/>
      <c r="MP12" s="45"/>
      <c r="MQ12" s="46"/>
      <c r="MT12" s="45"/>
      <c r="MU12" s="46"/>
      <c r="MV12" s="37"/>
      <c r="MW12" s="37"/>
      <c r="MX12" s="45"/>
      <c r="MY12" s="46"/>
      <c r="MZ12" s="44"/>
      <c r="NA12" s="45"/>
      <c r="NB12" s="46"/>
      <c r="NE12" s="45"/>
      <c r="NF12" s="46"/>
      <c r="NG12" s="37"/>
      <c r="NH12" s="37"/>
      <c r="NI12" s="45"/>
      <c r="NJ12" s="46"/>
      <c r="NK12" s="44"/>
      <c r="NL12" s="45"/>
      <c r="NM12" s="46"/>
      <c r="NP12" s="45"/>
      <c r="NQ12" s="46"/>
      <c r="NR12" s="37"/>
      <c r="NS12" s="37"/>
      <c r="NT12" s="45"/>
      <c r="NU12" s="46"/>
      <c r="NV12" s="44"/>
      <c r="NW12" s="45"/>
      <c r="NX12" s="46"/>
      <c r="OA12" s="45"/>
      <c r="OB12" s="46"/>
      <c r="OC12" s="37"/>
      <c r="OD12" s="37"/>
      <c r="OE12" s="45"/>
      <c r="OF12" s="46"/>
      <c r="OG12" s="44"/>
      <c r="OH12" s="45"/>
      <c r="OI12" s="46"/>
      <c r="OL12" s="45"/>
      <c r="OM12" s="46"/>
      <c r="ON12" s="37"/>
      <c r="OO12" s="37"/>
      <c r="OP12" s="45"/>
      <c r="OQ12" s="46"/>
      <c r="OR12" s="44"/>
      <c r="OS12" s="45"/>
      <c r="OT12" s="46"/>
      <c r="OW12" s="45"/>
      <c r="OX12" s="46"/>
      <c r="OY12" s="37"/>
      <c r="OZ12" s="37"/>
      <c r="PA12" s="45"/>
      <c r="PB12" s="46"/>
      <c r="PC12" s="44"/>
      <c r="PD12" s="45"/>
      <c r="PE12" s="46"/>
      <c r="PH12" s="45"/>
      <c r="PI12" s="46"/>
      <c r="PJ12" s="37"/>
      <c r="PK12" s="37"/>
      <c r="PL12" s="45"/>
      <c r="PM12" s="46"/>
      <c r="PN12" s="44"/>
      <c r="PO12" s="45"/>
      <c r="PP12" s="46"/>
      <c r="PS12" s="45"/>
      <c r="PT12" s="46"/>
      <c r="PU12" s="37"/>
      <c r="PV12" s="37"/>
      <c r="PW12" s="45"/>
      <c r="PX12" s="46"/>
      <c r="PY12" s="44"/>
      <c r="PZ12" s="45"/>
      <c r="QA12" s="46"/>
      <c r="QD12" s="45"/>
      <c r="QE12" s="46"/>
      <c r="QF12" s="37"/>
      <c r="QG12" s="37"/>
      <c r="QH12" s="45"/>
      <c r="QI12" s="46"/>
      <c r="QJ12" s="44"/>
      <c r="QK12" s="45"/>
      <c r="QL12" s="46"/>
      <c r="QO12" s="45"/>
      <c r="QP12" s="46"/>
      <c r="QQ12" s="37"/>
      <c r="QR12" s="37"/>
      <c r="QS12" s="45"/>
      <c r="QT12" s="46"/>
      <c r="QU12" s="44"/>
      <c r="QV12" s="45"/>
      <c r="QW12" s="46"/>
      <c r="QZ12" s="45"/>
      <c r="RA12" s="46"/>
      <c r="RB12" s="37"/>
      <c r="RC12" s="37"/>
      <c r="RD12" s="45"/>
      <c r="RE12" s="46"/>
      <c r="RF12" s="44"/>
      <c r="RG12" s="45"/>
      <c r="RH12" s="46"/>
      <c r="RK12" s="45"/>
      <c r="RL12" s="46"/>
      <c r="RM12" s="37"/>
      <c r="RN12" s="37"/>
      <c r="RO12" s="45"/>
      <c r="RP12" s="46"/>
      <c r="RQ12" s="44"/>
      <c r="RR12" s="45"/>
      <c r="RS12" s="46"/>
      <c r="RV12" s="45"/>
      <c r="RW12" s="46"/>
      <c r="RX12" s="37"/>
      <c r="RY12" s="37"/>
      <c r="RZ12" s="45"/>
      <c r="SA12" s="46"/>
      <c r="SB12" s="44"/>
      <c r="SC12" s="45"/>
      <c r="SD12" s="46"/>
      <c r="SG12" s="45"/>
      <c r="SH12" s="46"/>
      <c r="SI12" s="37"/>
      <c r="SJ12" s="37"/>
      <c r="SK12" s="45"/>
      <c r="SL12" s="46"/>
      <c r="SM12" s="44"/>
      <c r="SN12" s="45"/>
      <c r="SO12" s="46"/>
      <c r="SR12" s="45"/>
      <c r="SS12" s="46"/>
      <c r="ST12" s="37"/>
      <c r="SU12" s="37"/>
      <c r="SV12" s="45"/>
      <c r="SW12" s="46"/>
      <c r="SX12" s="44"/>
      <c r="SY12" s="45"/>
      <c r="SZ12" s="46"/>
      <c r="TC12" s="45"/>
      <c r="TD12" s="46"/>
      <c r="TE12" s="37"/>
      <c r="TF12" s="37"/>
      <c r="TG12" s="45"/>
      <c r="TH12" s="46"/>
      <c r="TI12" s="44"/>
      <c r="TJ12" s="45"/>
      <c r="TK12" s="46"/>
      <c r="TN12" s="45"/>
      <c r="TO12" s="46"/>
      <c r="TP12" s="37"/>
      <c r="TQ12" s="37"/>
      <c r="TR12" s="45"/>
      <c r="TS12" s="46"/>
      <c r="TT12" s="44"/>
      <c r="TU12" s="45"/>
      <c r="TV12" s="46"/>
      <c r="TY12" s="45"/>
      <c r="TZ12" s="46"/>
      <c r="UA12" s="37"/>
      <c r="UB12" s="37"/>
      <c r="UC12" s="45"/>
      <c r="UD12" s="46"/>
      <c r="UE12" s="44"/>
      <c r="UF12" s="45"/>
      <c r="UG12" s="46"/>
      <c r="UJ12" s="45"/>
      <c r="UK12" s="46"/>
      <c r="UL12" s="37"/>
      <c r="UM12" s="37"/>
      <c r="UN12" s="45"/>
      <c r="UO12" s="46"/>
      <c r="UP12" s="44"/>
      <c r="UQ12" s="45"/>
      <c r="UR12" s="46"/>
      <c r="UU12" s="45"/>
      <c r="UV12" s="46"/>
      <c r="UW12" s="37"/>
      <c r="UX12" s="37"/>
      <c r="UY12" s="45"/>
      <c r="UZ12" s="46"/>
      <c r="VA12" s="44"/>
      <c r="VB12" s="45"/>
      <c r="VC12" s="46"/>
      <c r="VF12" s="45"/>
      <c r="VG12" s="46"/>
      <c r="VH12" s="37"/>
      <c r="VI12" s="37"/>
      <c r="VJ12" s="45"/>
      <c r="VK12" s="46"/>
      <c r="VL12" s="44"/>
      <c r="VM12" s="45"/>
      <c r="VN12" s="46"/>
      <c r="VQ12" s="45"/>
      <c r="VR12" s="46"/>
      <c r="VS12" s="37"/>
      <c r="VT12" s="37"/>
      <c r="VU12" s="45"/>
      <c r="VV12" s="46"/>
      <c r="VW12" s="44"/>
      <c r="VX12" s="45"/>
      <c r="VY12" s="46"/>
      <c r="WB12" s="45"/>
      <c r="WC12" s="46"/>
      <c r="WD12" s="37"/>
      <c r="WE12" s="37"/>
      <c r="WF12" s="45"/>
      <c r="WG12" s="46"/>
      <c r="WH12" s="44"/>
      <c r="WI12" s="45"/>
      <c r="WJ12" s="46"/>
      <c r="WM12" s="45"/>
      <c r="WN12" s="46"/>
      <c r="WO12" s="37"/>
      <c r="WP12" s="37"/>
      <c r="WQ12" s="45"/>
      <c r="WR12" s="46"/>
      <c r="WS12" s="44"/>
      <c r="WT12" s="45"/>
      <c r="WU12" s="46"/>
      <c r="WX12" s="45"/>
      <c r="WY12" s="46"/>
      <c r="WZ12" s="37"/>
      <c r="XA12" s="37"/>
      <c r="XB12" s="45"/>
      <c r="XC12" s="46"/>
      <c r="XD12" s="44"/>
      <c r="XE12" s="45"/>
      <c r="XF12" s="46"/>
      <c r="XI12" s="45"/>
      <c r="XJ12" s="46"/>
      <c r="XK12" s="37"/>
      <c r="XL12" s="37"/>
      <c r="XM12" s="45"/>
      <c r="XN12" s="46"/>
      <c r="XO12" s="44"/>
      <c r="XP12" s="45"/>
      <c r="XQ12" s="46"/>
      <c r="XT12" s="45"/>
      <c r="XU12" s="46"/>
      <c r="XV12" s="37"/>
      <c r="XW12" s="37"/>
      <c r="XX12" s="45"/>
      <c r="XY12" s="46"/>
      <c r="XZ12" s="44"/>
      <c r="YA12" s="45"/>
      <c r="YB12" s="46"/>
      <c r="YE12" s="45"/>
      <c r="YF12" s="46"/>
      <c r="YG12" s="37"/>
      <c r="YH12" s="37"/>
      <c r="YI12" s="45"/>
      <c r="YJ12" s="46"/>
      <c r="YK12" s="44"/>
      <c r="YL12" s="45"/>
      <c r="YM12" s="46"/>
      <c r="YP12" s="45"/>
      <c r="YQ12" s="46"/>
      <c r="YR12" s="37"/>
      <c r="YS12" s="37"/>
      <c r="YT12" s="45"/>
      <c r="YU12" s="46"/>
      <c r="YV12" s="44"/>
      <c r="YW12" s="45"/>
      <c r="YX12" s="46"/>
      <c r="ZA12" s="45"/>
      <c r="ZB12" s="46"/>
      <c r="ZC12" s="37"/>
      <c r="ZD12" s="37"/>
      <c r="ZE12" s="45"/>
      <c r="ZF12" s="46"/>
      <c r="ZG12" s="44"/>
      <c r="ZH12" s="45"/>
      <c r="ZI12" s="46"/>
      <c r="ZL12" s="45"/>
      <c r="ZM12" s="46"/>
      <c r="ZN12" s="37"/>
      <c r="ZO12" s="37"/>
      <c r="ZP12" s="45"/>
      <c r="ZQ12" s="46"/>
      <c r="ZR12" s="44"/>
      <c r="ZS12" s="45"/>
      <c r="ZT12" s="46"/>
      <c r="ZW12" s="45"/>
      <c r="ZX12" s="46"/>
      <c r="ZY12" s="37"/>
      <c r="ZZ12" s="37"/>
      <c r="AAA12" s="45"/>
      <c r="AAB12" s="46"/>
      <c r="AAC12" s="44"/>
      <c r="AAD12" s="45"/>
      <c r="AAE12" s="46"/>
      <c r="AAH12" s="45"/>
      <c r="AAI12" s="46"/>
      <c r="AAJ12" s="37"/>
      <c r="AAK12" s="37"/>
      <c r="AAL12" s="45"/>
      <c r="AAM12" s="46"/>
      <c r="AAN12" s="44"/>
      <c r="AAO12" s="45"/>
      <c r="AAP12" s="46"/>
      <c r="AAS12" s="45"/>
      <c r="AAT12" s="46"/>
      <c r="AAU12" s="37"/>
      <c r="AAV12" s="37"/>
      <c r="AAW12" s="45"/>
      <c r="AAX12" s="46"/>
      <c r="AAY12" s="44"/>
      <c r="AAZ12" s="45"/>
      <c r="ABA12" s="46"/>
      <c r="ABD12" s="45"/>
      <c r="ABE12" s="46"/>
      <c r="ABF12" s="37"/>
      <c r="ABG12" s="37"/>
      <c r="ABH12" s="45"/>
      <c r="ABI12" s="46"/>
      <c r="ABJ12" s="44"/>
      <c r="ABK12" s="45"/>
      <c r="ABL12" s="46"/>
      <c r="ABO12" s="45"/>
      <c r="ABP12" s="46"/>
      <c r="ABQ12" s="37"/>
      <c r="ABR12" s="37"/>
      <c r="ABS12" s="45"/>
      <c r="ABT12" s="46"/>
      <c r="ABU12" s="44"/>
      <c r="ABV12" s="45"/>
      <c r="ABW12" s="46"/>
      <c r="ABZ12" s="45"/>
      <c r="ACA12" s="46"/>
      <c r="ACB12" s="37"/>
      <c r="ACC12" s="37"/>
      <c r="ACD12" s="45"/>
      <c r="ACE12" s="46"/>
      <c r="ACF12" s="44"/>
      <c r="ACG12" s="45"/>
      <c r="ACH12" s="46"/>
      <c r="ACK12" s="45"/>
      <c r="ACL12" s="46"/>
      <c r="ACM12" s="37"/>
      <c r="ACN12" s="37"/>
      <c r="ACO12" s="45"/>
      <c r="ACP12" s="46"/>
      <c r="ACQ12" s="44"/>
      <c r="ACR12" s="45"/>
      <c r="ACS12" s="46"/>
      <c r="ACV12" s="45"/>
      <c r="ACW12" s="46"/>
      <c r="ACX12" s="37"/>
      <c r="ACY12" s="37"/>
      <c r="ACZ12" s="45"/>
      <c r="ADA12" s="46"/>
      <c r="ADB12" s="44"/>
      <c r="ADC12" s="45"/>
      <c r="ADD12" s="46"/>
      <c r="ADG12" s="45"/>
      <c r="ADH12" s="46"/>
      <c r="ADI12" s="37"/>
      <c r="ADJ12" s="37"/>
      <c r="ADK12" s="45"/>
      <c r="ADL12" s="46"/>
      <c r="ADM12" s="44"/>
      <c r="ADN12" s="45"/>
      <c r="ADO12" s="46"/>
      <c r="ADR12" s="45"/>
      <c r="ADS12" s="46"/>
      <c r="ADT12" s="37"/>
      <c r="ADU12" s="37"/>
      <c r="ADV12" s="45"/>
      <c r="ADW12" s="46"/>
      <c r="ADX12" s="44"/>
      <c r="ADY12" s="45"/>
      <c r="ADZ12" s="46"/>
      <c r="AEC12" s="45"/>
      <c r="AED12" s="46"/>
      <c r="AEE12" s="37"/>
      <c r="AEF12" s="37"/>
      <c r="AEG12" s="45"/>
      <c r="AEH12" s="46"/>
      <c r="AEI12" s="44"/>
      <c r="AEJ12" s="45"/>
      <c r="AEK12" s="46"/>
      <c r="AEN12" s="45"/>
      <c r="AEO12" s="46"/>
      <c r="AEP12" s="37"/>
      <c r="AEQ12" s="37"/>
      <c r="AER12" s="45"/>
      <c r="AES12" s="46"/>
      <c r="AET12" s="44"/>
      <c r="AEU12" s="45"/>
      <c r="AEV12" s="46"/>
      <c r="AEY12" s="45"/>
      <c r="AEZ12" s="46"/>
      <c r="AFA12" s="37"/>
      <c r="AFB12" s="37"/>
      <c r="AFC12" s="45"/>
      <c r="AFD12" s="46"/>
      <c r="AFE12" s="44"/>
      <c r="AFF12" s="45"/>
      <c r="AFG12" s="46"/>
      <c r="AFJ12" s="45"/>
      <c r="AFK12" s="46"/>
      <c r="AFL12" s="37"/>
      <c r="AFM12" s="37"/>
      <c r="AFN12" s="45"/>
      <c r="AFO12" s="46"/>
      <c r="AFP12" s="44"/>
      <c r="AFQ12" s="45"/>
      <c r="AFR12" s="46"/>
      <c r="AFU12" s="45"/>
      <c r="AFV12" s="46"/>
      <c r="AFW12" s="37"/>
      <c r="AFX12" s="37"/>
      <c r="AFY12" s="45"/>
      <c r="AFZ12" s="46"/>
      <c r="AGA12" s="44"/>
      <c r="AGB12" s="45"/>
      <c r="AGC12" s="46"/>
      <c r="AGF12" s="45"/>
      <c r="AGG12" s="46"/>
      <c r="AGH12" s="37"/>
      <c r="AGI12" s="37"/>
      <c r="AGJ12" s="45"/>
      <c r="AGK12" s="46"/>
      <c r="AGL12" s="44"/>
      <c r="AGM12" s="45"/>
      <c r="AGN12" s="46"/>
      <c r="AGQ12" s="45"/>
      <c r="AGR12" s="46"/>
      <c r="AGS12" s="37"/>
      <c r="AGT12" s="37"/>
      <c r="AGU12" s="45"/>
      <c r="AGV12" s="46"/>
      <c r="AGW12" s="44"/>
      <c r="AGX12" s="45"/>
      <c r="AGY12" s="46"/>
      <c r="AHB12" s="45"/>
      <c r="AHC12" s="46"/>
      <c r="AHD12" s="37"/>
      <c r="AHE12" s="37"/>
      <c r="AHF12" s="45"/>
      <c r="AHG12" s="46"/>
      <c r="AHH12" s="44"/>
      <c r="AHI12" s="45"/>
      <c r="AHJ12" s="46"/>
      <c r="AHM12" s="45"/>
      <c r="AHN12" s="46"/>
      <c r="AHO12" s="37"/>
      <c r="AHP12" s="37"/>
      <c r="AHQ12" s="45"/>
      <c r="AHR12" s="46"/>
      <c r="AHS12" s="44"/>
      <c r="AHT12" s="45"/>
      <c r="AHU12" s="46"/>
      <c r="AHX12" s="45"/>
      <c r="AHY12" s="46"/>
      <c r="AHZ12" s="37"/>
      <c r="AIA12" s="37"/>
      <c r="AIB12" s="45"/>
      <c r="AIC12" s="46"/>
      <c r="AID12" s="44"/>
      <c r="AIE12" s="45"/>
      <c r="AIF12" s="46"/>
      <c r="AII12" s="45"/>
      <c r="AIJ12" s="46"/>
      <c r="AIK12" s="37"/>
      <c r="AIL12" s="37"/>
      <c r="AIM12" s="45"/>
      <c r="AIN12" s="46"/>
      <c r="AIO12" s="44"/>
      <c r="AIP12" s="45"/>
      <c r="AIQ12" s="46"/>
      <c r="AIT12" s="45"/>
      <c r="AIU12" s="46"/>
      <c r="AIV12" s="37"/>
      <c r="AIW12" s="37"/>
      <c r="AIX12" s="45"/>
      <c r="AIY12" s="46"/>
      <c r="AIZ12" s="44"/>
      <c r="AJA12" s="45"/>
      <c r="AJB12" s="46"/>
      <c r="AJE12" s="45"/>
      <c r="AJF12" s="46"/>
      <c r="AJG12" s="37"/>
      <c r="AJH12" s="37"/>
      <c r="AJI12" s="45"/>
      <c r="AJJ12" s="46"/>
      <c r="AJK12" s="44"/>
      <c r="AJL12" s="45"/>
      <c r="AJM12" s="46"/>
      <c r="AJP12" s="45"/>
      <c r="AJQ12" s="46"/>
      <c r="AJR12" s="37"/>
      <c r="AJS12" s="37"/>
      <c r="AJT12" s="45"/>
      <c r="AJU12" s="46"/>
      <c r="AJV12" s="44"/>
      <c r="AJW12" s="45"/>
      <c r="AJX12" s="46"/>
      <c r="AKA12" s="45"/>
      <c r="AKB12" s="46"/>
      <c r="AKC12" s="37"/>
      <c r="AKD12" s="37"/>
      <c r="AKE12" s="45"/>
      <c r="AKF12" s="46"/>
      <c r="AKG12" s="44"/>
      <c r="AKH12" s="45"/>
      <c r="AKI12" s="46"/>
      <c r="AKL12" s="45"/>
      <c r="AKM12" s="46"/>
      <c r="AKN12" s="37"/>
      <c r="AKO12" s="37"/>
      <c r="AKP12" s="45"/>
      <c r="AKQ12" s="46"/>
      <c r="AKR12" s="44"/>
      <c r="AKS12" s="45"/>
      <c r="AKT12" s="46"/>
      <c r="AKW12" s="45"/>
      <c r="AKX12" s="46"/>
      <c r="AKY12" s="37"/>
      <c r="AKZ12" s="37"/>
      <c r="ALA12" s="45"/>
      <c r="ALB12" s="46"/>
      <c r="ALC12" s="44"/>
      <c r="ALD12" s="45"/>
      <c r="ALE12" s="46"/>
      <c r="ALH12" s="45"/>
      <c r="ALI12" s="46"/>
      <c r="ALJ12" s="37"/>
      <c r="ALK12" s="37"/>
      <c r="ALL12" s="45"/>
      <c r="ALM12" s="46"/>
      <c r="ALN12" s="44"/>
      <c r="ALO12" s="45"/>
      <c r="ALP12" s="46"/>
      <c r="ALS12" s="45"/>
      <c r="ALT12" s="46"/>
      <c r="ALU12" s="37"/>
      <c r="ALV12" s="37"/>
      <c r="ALW12" s="45"/>
      <c r="ALX12" s="46"/>
      <c r="ALY12" s="44"/>
      <c r="ALZ12" s="45"/>
      <c r="AMA12" s="46"/>
      <c r="AMD12" s="45"/>
      <c r="AME12" s="46"/>
      <c r="AMF12" s="37"/>
      <c r="AMG12" s="37"/>
      <c r="AMH12" s="45"/>
      <c r="AMI12" s="46"/>
      <c r="AMJ12" s="44"/>
      <c r="AMK12" s="45"/>
      <c r="AML12" s="46"/>
      <c r="AMO12" s="45"/>
      <c r="AMP12" s="46"/>
      <c r="AMQ12" s="37"/>
      <c r="AMR12" s="37"/>
      <c r="AMS12" s="45"/>
      <c r="AMT12" s="46"/>
      <c r="AMU12" s="44"/>
      <c r="AMV12" s="45"/>
      <c r="AMW12" s="46"/>
      <c r="AMZ12" s="45"/>
      <c r="ANA12" s="46"/>
      <c r="ANB12" s="37"/>
      <c r="ANC12" s="37"/>
      <c r="AND12" s="45"/>
      <c r="ANE12" s="46"/>
      <c r="ANF12" s="44"/>
      <c r="ANG12" s="45"/>
      <c r="ANH12" s="46"/>
      <c r="ANK12" s="45"/>
      <c r="ANL12" s="46"/>
      <c r="ANM12" s="37"/>
      <c r="ANN12" s="37"/>
      <c r="ANO12" s="45"/>
      <c r="ANP12" s="46"/>
      <c r="ANQ12" s="44"/>
      <c r="ANR12" s="45"/>
      <c r="ANS12" s="46"/>
      <c r="ANV12" s="45"/>
      <c r="ANW12" s="46"/>
      <c r="ANX12" s="37"/>
      <c r="ANY12" s="37"/>
      <c r="ANZ12" s="45"/>
      <c r="AOA12" s="46"/>
      <c r="AOB12" s="44"/>
      <c r="AOC12" s="45"/>
      <c r="AOD12" s="46"/>
      <c r="AOG12" s="45"/>
      <c r="AOH12" s="46"/>
      <c r="AOI12" s="37"/>
      <c r="AOJ12" s="37"/>
      <c r="AOK12" s="45"/>
      <c r="AOL12" s="46"/>
      <c r="AOM12" s="44"/>
      <c r="AON12" s="45"/>
      <c r="AOO12" s="46"/>
      <c r="AOR12" s="45"/>
      <c r="AOS12" s="46"/>
      <c r="AOT12" s="37"/>
      <c r="AOU12" s="37"/>
      <c r="AOV12" s="45"/>
      <c r="AOW12" s="46"/>
      <c r="AOX12" s="44"/>
      <c r="AOY12" s="45"/>
      <c r="AOZ12" s="46"/>
      <c r="APC12" s="45"/>
      <c r="APD12" s="46"/>
      <c r="APE12" s="37"/>
      <c r="APF12" s="37"/>
      <c r="APG12" s="45"/>
      <c r="APH12" s="46"/>
      <c r="API12" s="44"/>
      <c r="APJ12" s="45"/>
      <c r="APK12" s="46"/>
      <c r="APN12" s="45"/>
      <c r="APO12" s="46"/>
      <c r="APP12" s="37"/>
      <c r="APQ12" s="37"/>
      <c r="APR12" s="45"/>
      <c r="APS12" s="46"/>
      <c r="APT12" s="44"/>
      <c r="APU12" s="45"/>
      <c r="APV12" s="46"/>
      <c r="APY12" s="45"/>
      <c r="APZ12" s="46"/>
      <c r="AQA12" s="37"/>
      <c r="AQB12" s="37"/>
      <c r="AQC12" s="45"/>
      <c r="AQD12" s="46"/>
      <c r="AQE12" s="44"/>
      <c r="AQF12" s="45"/>
      <c r="AQG12" s="46"/>
      <c r="AQJ12" s="45"/>
      <c r="AQK12" s="46"/>
      <c r="AQL12" s="37"/>
      <c r="AQM12" s="37"/>
      <c r="AQN12" s="45"/>
      <c r="AQO12" s="46"/>
      <c r="AQP12" s="44"/>
      <c r="AQQ12" s="45"/>
      <c r="AQR12" s="46"/>
      <c r="AQU12" s="45"/>
      <c r="AQV12" s="46"/>
      <c r="AQW12" s="37"/>
      <c r="AQX12" s="37"/>
      <c r="AQY12" s="45"/>
      <c r="AQZ12" s="46"/>
      <c r="ARA12" s="44"/>
      <c r="ARB12" s="45"/>
      <c r="ARC12" s="46"/>
      <c r="ARF12" s="45"/>
      <c r="ARG12" s="46"/>
      <c r="ARH12" s="37"/>
      <c r="ARI12" s="37"/>
      <c r="ARJ12" s="45"/>
      <c r="ARK12" s="46"/>
      <c r="ARL12" s="44"/>
      <c r="ARM12" s="45"/>
      <c r="ARN12" s="46"/>
      <c r="ARQ12" s="45"/>
      <c r="ARR12" s="46"/>
      <c r="ARS12" s="37"/>
      <c r="ART12" s="37"/>
      <c r="ARU12" s="45"/>
      <c r="ARV12" s="46"/>
      <c r="ARW12" s="44"/>
      <c r="ARX12" s="45"/>
      <c r="ARY12" s="46"/>
      <c r="ASB12" s="45"/>
      <c r="ASC12" s="46"/>
      <c r="ASD12" s="37"/>
      <c r="ASE12" s="37"/>
      <c r="ASF12" s="45"/>
      <c r="ASG12" s="46"/>
      <c r="ASH12" s="44"/>
      <c r="ASI12" s="45"/>
      <c r="ASJ12" s="46"/>
      <c r="ASM12" s="45"/>
      <c r="ASN12" s="46"/>
      <c r="ASO12" s="37"/>
      <c r="ASP12" s="37"/>
      <c r="ASQ12" s="45"/>
      <c r="ASR12" s="46"/>
      <c r="ASS12" s="44"/>
      <c r="AST12" s="45"/>
      <c r="ASU12" s="46"/>
      <c r="ASX12" s="45"/>
      <c r="ASY12" s="46"/>
      <c r="ASZ12" s="37"/>
      <c r="ATA12" s="37"/>
      <c r="ATB12" s="45"/>
      <c r="ATC12" s="46"/>
      <c r="ATD12" s="44"/>
      <c r="ATE12" s="45"/>
      <c r="ATF12" s="46"/>
      <c r="ATI12" s="45"/>
      <c r="ATJ12" s="46"/>
      <c r="ATK12" s="37"/>
      <c r="ATL12" s="37"/>
      <c r="ATM12" s="45"/>
      <c r="ATN12" s="46"/>
      <c r="ATO12" s="44"/>
      <c r="ATP12" s="45"/>
      <c r="ATQ12" s="46"/>
      <c r="ATT12" s="45"/>
      <c r="ATU12" s="46"/>
      <c r="ATV12" s="37"/>
      <c r="ATW12" s="37"/>
      <c r="ATX12" s="45"/>
      <c r="ATY12" s="46"/>
      <c r="ATZ12" s="44"/>
      <c r="AUA12" s="45"/>
      <c r="AUB12" s="46"/>
      <c r="AUE12" s="45"/>
      <c r="AUF12" s="46"/>
      <c r="AUG12" s="37"/>
      <c r="AUH12" s="37"/>
      <c r="AUI12" s="45"/>
      <c r="AUJ12" s="46"/>
      <c r="AUK12" s="44"/>
      <c r="AUL12" s="45"/>
      <c r="AUM12" s="46"/>
      <c r="AUP12" s="45"/>
      <c r="AUQ12" s="46"/>
      <c r="AUR12" s="37"/>
      <c r="AUS12" s="37"/>
      <c r="AUT12" s="45"/>
      <c r="AUU12" s="46"/>
      <c r="AUV12" s="44"/>
      <c r="AUW12" s="45"/>
      <c r="AUX12" s="46"/>
      <c r="AVA12" s="45"/>
      <c r="AVB12" s="46"/>
      <c r="AVC12" s="37"/>
      <c r="AVD12" s="37"/>
      <c r="AVE12" s="45"/>
      <c r="AVF12" s="46"/>
      <c r="AVG12" s="44"/>
      <c r="AVH12" s="45"/>
      <c r="AVI12" s="46"/>
      <c r="AVL12" s="45"/>
      <c r="AVM12" s="46"/>
      <c r="AVN12" s="37"/>
      <c r="AVO12" s="37"/>
      <c r="AVP12" s="45"/>
      <c r="AVQ12" s="46"/>
      <c r="AVR12" s="44"/>
      <c r="AVS12" s="45"/>
      <c r="AVT12" s="46"/>
      <c r="AVW12" s="45"/>
      <c r="AVX12" s="46"/>
      <c r="AVY12" s="37"/>
      <c r="AVZ12" s="37"/>
      <c r="AWA12" s="45"/>
      <c r="AWB12" s="46"/>
      <c r="AWC12" s="44"/>
      <c r="AWD12" s="45"/>
      <c r="AWE12" s="46"/>
      <c r="AWH12" s="45"/>
      <c r="AWI12" s="46"/>
      <c r="AWJ12" s="37"/>
      <c r="AWK12" s="37"/>
      <c r="AWL12" s="45"/>
      <c r="AWM12" s="46"/>
      <c r="AWN12" s="44"/>
      <c r="AWO12" s="45"/>
      <c r="AWP12" s="46"/>
      <c r="AWS12" s="45"/>
      <c r="AWT12" s="46"/>
      <c r="AWU12" s="37"/>
      <c r="AWV12" s="37"/>
      <c r="AWW12" s="45"/>
      <c r="AWX12" s="46"/>
      <c r="AWY12" s="44"/>
      <c r="AWZ12" s="45"/>
      <c r="AXA12" s="46"/>
      <c r="AXD12" s="45"/>
      <c r="AXE12" s="46"/>
      <c r="AXF12" s="37"/>
      <c r="AXG12" s="37"/>
      <c r="AXH12" s="45"/>
      <c r="AXI12" s="46"/>
      <c r="AXJ12" s="44"/>
      <c r="AXK12" s="45"/>
      <c r="AXL12" s="46"/>
      <c r="AXO12" s="45"/>
      <c r="AXP12" s="46"/>
      <c r="AXQ12" s="37"/>
      <c r="AXR12" s="37"/>
      <c r="AXS12" s="45"/>
      <c r="AXT12" s="46"/>
      <c r="AXU12" s="44"/>
      <c r="AXV12" s="45"/>
      <c r="AXW12" s="46"/>
      <c r="AXZ12" s="45"/>
      <c r="AYA12" s="46"/>
      <c r="AYB12" s="37"/>
      <c r="AYC12" s="37"/>
      <c r="AYD12" s="45"/>
      <c r="AYE12" s="46"/>
      <c r="AYF12" s="44"/>
      <c r="AYG12" s="45"/>
      <c r="AYH12" s="46"/>
      <c r="AYK12" s="45"/>
      <c r="AYL12" s="46"/>
      <c r="AYM12" s="37"/>
      <c r="AYN12" s="37"/>
      <c r="AYO12" s="45"/>
      <c r="AYP12" s="46"/>
      <c r="AYQ12" s="44"/>
      <c r="AYR12" s="45"/>
      <c r="AYS12" s="46"/>
      <c r="AYV12" s="45"/>
      <c r="AYW12" s="46"/>
      <c r="AYX12" s="37"/>
      <c r="AYY12" s="37"/>
      <c r="AYZ12" s="45"/>
      <c r="AZA12" s="46"/>
      <c r="AZB12" s="44"/>
      <c r="AZC12" s="45"/>
      <c r="AZD12" s="46"/>
      <c r="AZG12" s="45"/>
      <c r="AZH12" s="46"/>
      <c r="AZI12" s="37"/>
      <c r="AZJ12" s="37"/>
      <c r="AZK12" s="45"/>
      <c r="AZL12" s="46"/>
      <c r="AZM12" s="44"/>
      <c r="AZN12" s="45"/>
      <c r="AZO12" s="46"/>
      <c r="AZR12" s="45"/>
      <c r="AZS12" s="46"/>
      <c r="AZT12" s="37"/>
      <c r="AZU12" s="37"/>
      <c r="AZV12" s="45"/>
      <c r="AZW12" s="46"/>
      <c r="AZX12" s="44"/>
      <c r="AZY12" s="45"/>
      <c r="AZZ12" s="46"/>
      <c r="BAC12" s="45"/>
      <c r="BAD12" s="46"/>
      <c r="BAE12" s="37"/>
      <c r="BAF12" s="37"/>
      <c r="BAG12" s="45"/>
      <c r="BAH12" s="46"/>
      <c r="BAI12" s="44"/>
      <c r="BAJ12" s="45"/>
      <c r="BAK12" s="46"/>
      <c r="BAN12" s="45"/>
      <c r="BAO12" s="46"/>
      <c r="BAP12" s="37"/>
      <c r="BAQ12" s="37"/>
      <c r="BAR12" s="45"/>
      <c r="BAS12" s="46"/>
      <c r="BAT12" s="44"/>
      <c r="BAU12" s="45"/>
      <c r="BAV12" s="46"/>
      <c r="BAY12" s="45"/>
      <c r="BAZ12" s="46"/>
      <c r="BBA12" s="37"/>
      <c r="BBB12" s="37"/>
      <c r="BBC12" s="45"/>
      <c r="BBD12" s="46"/>
      <c r="BBE12" s="44"/>
      <c r="BBF12" s="45"/>
      <c r="BBG12" s="46"/>
      <c r="BBJ12" s="45"/>
      <c r="BBK12" s="46"/>
      <c r="BBL12" s="37"/>
      <c r="BBM12" s="37"/>
      <c r="BBN12" s="45"/>
      <c r="BBO12" s="46"/>
      <c r="BBP12" s="44"/>
      <c r="BBQ12" s="45"/>
      <c r="BBR12" s="46"/>
      <c r="BBU12" s="45"/>
      <c r="BBV12" s="46"/>
      <c r="BBW12" s="37"/>
      <c r="BBX12" s="37"/>
      <c r="BBY12" s="45"/>
      <c r="BBZ12" s="46"/>
      <c r="BCA12" s="44"/>
      <c r="BCB12" s="45"/>
      <c r="BCC12" s="46"/>
      <c r="BCF12" s="45"/>
      <c r="BCG12" s="46"/>
      <c r="BCH12" s="37"/>
      <c r="BCI12" s="37"/>
      <c r="BCJ12" s="45"/>
      <c r="BCK12" s="46"/>
      <c r="BCL12" s="44"/>
      <c r="BCM12" s="45"/>
      <c r="BCN12" s="46"/>
      <c r="BCQ12" s="45"/>
      <c r="BCR12" s="46"/>
      <c r="BCS12" s="37"/>
      <c r="BCT12" s="37"/>
      <c r="BCU12" s="45"/>
      <c r="BCV12" s="46"/>
      <c r="BCW12" s="44"/>
      <c r="BCX12" s="45"/>
      <c r="BCY12" s="46"/>
      <c r="BDB12" s="45"/>
      <c r="BDC12" s="46"/>
      <c r="BDD12" s="37"/>
      <c r="BDE12" s="37"/>
      <c r="BDF12" s="45"/>
      <c r="BDG12" s="46"/>
      <c r="BDH12" s="44"/>
      <c r="BDI12" s="45"/>
      <c r="BDJ12" s="46"/>
      <c r="BDM12" s="45"/>
      <c r="BDN12" s="46"/>
      <c r="BDO12" s="37"/>
      <c r="BDP12" s="37"/>
      <c r="BDQ12" s="45"/>
      <c r="BDR12" s="46"/>
      <c r="BDS12" s="44"/>
      <c r="BDT12" s="45"/>
      <c r="BDU12" s="46"/>
      <c r="BDX12" s="45"/>
      <c r="BDY12" s="46"/>
      <c r="BDZ12" s="37"/>
      <c r="BEA12" s="37"/>
      <c r="BEB12" s="45"/>
      <c r="BEC12" s="46"/>
      <c r="BED12" s="44"/>
      <c r="BEE12" s="45"/>
      <c r="BEF12" s="46"/>
      <c r="BEI12" s="45"/>
      <c r="BEJ12" s="46"/>
      <c r="BEK12" s="37"/>
      <c r="BEL12" s="37"/>
      <c r="BEM12" s="45"/>
      <c r="BEN12" s="46"/>
      <c r="BEO12" s="44"/>
      <c r="BEP12" s="45"/>
      <c r="BEQ12" s="46"/>
      <c r="BET12" s="45"/>
      <c r="BEU12" s="46"/>
      <c r="BEV12" s="37"/>
      <c r="BEW12" s="37"/>
      <c r="BEX12" s="45"/>
      <c r="BEY12" s="46"/>
      <c r="BEZ12" s="44"/>
      <c r="BFA12" s="45"/>
      <c r="BFB12" s="46"/>
      <c r="BFE12" s="45"/>
      <c r="BFF12" s="46"/>
      <c r="BFG12" s="37"/>
      <c r="BFH12" s="37"/>
      <c r="BFI12" s="45"/>
      <c r="BFJ12" s="46"/>
      <c r="BFK12" s="44"/>
      <c r="BFL12" s="45"/>
      <c r="BFM12" s="46"/>
      <c r="BFP12" s="45"/>
      <c r="BFQ12" s="46"/>
      <c r="BFR12" s="37"/>
      <c r="BFS12" s="37"/>
      <c r="BFT12" s="45"/>
      <c r="BFU12" s="46"/>
      <c r="BFV12" s="44"/>
      <c r="BFW12" s="45"/>
      <c r="BFX12" s="46"/>
      <c r="BGA12" s="45"/>
      <c r="BGB12" s="46"/>
      <c r="BGC12" s="37"/>
      <c r="BGD12" s="37"/>
      <c r="BGE12" s="45"/>
      <c r="BGF12" s="46"/>
      <c r="BGG12" s="44"/>
      <c r="BGH12" s="45"/>
      <c r="BGI12" s="46"/>
      <c r="BGL12" s="45"/>
      <c r="BGM12" s="46"/>
      <c r="BGN12" s="37"/>
      <c r="BGO12" s="37"/>
      <c r="BGP12" s="45"/>
      <c r="BGQ12" s="46"/>
      <c r="BGR12" s="44"/>
      <c r="BGS12" s="45"/>
      <c r="BGT12" s="46"/>
      <c r="BGW12" s="45"/>
      <c r="BGX12" s="46"/>
      <c r="BGY12" s="37"/>
      <c r="BGZ12" s="37"/>
      <c r="BHA12" s="45"/>
      <c r="BHB12" s="46"/>
      <c r="BHC12" s="44"/>
      <c r="BHD12" s="45"/>
      <c r="BHE12" s="46"/>
      <c r="BHH12" s="45"/>
      <c r="BHI12" s="46"/>
      <c r="BHJ12" s="37"/>
      <c r="BHK12" s="37"/>
      <c r="BHL12" s="45"/>
      <c r="BHM12" s="46"/>
      <c r="BHN12" s="44"/>
      <c r="BHO12" s="45"/>
      <c r="BHP12" s="46"/>
      <c r="BHS12" s="45"/>
      <c r="BHT12" s="46"/>
      <c r="BHU12" s="37"/>
      <c r="BHV12" s="37"/>
      <c r="BHW12" s="45"/>
      <c r="BHX12" s="46"/>
      <c r="BHY12" s="44"/>
      <c r="BHZ12" s="45"/>
      <c r="BIA12" s="46"/>
      <c r="BID12" s="45"/>
      <c r="BIE12" s="46"/>
      <c r="BIF12" s="37"/>
      <c r="BIG12" s="37"/>
      <c r="BIH12" s="45"/>
      <c r="BII12" s="46"/>
      <c r="BIJ12" s="44"/>
      <c r="BIK12" s="45"/>
      <c r="BIL12" s="46"/>
      <c r="BIO12" s="45"/>
      <c r="BIP12" s="46"/>
      <c r="BIQ12" s="37"/>
      <c r="BIR12" s="37"/>
      <c r="BIS12" s="45"/>
      <c r="BIT12" s="46"/>
      <c r="BIU12" s="44"/>
      <c r="BIV12" s="45"/>
      <c r="BIW12" s="46"/>
      <c r="BIZ12" s="45"/>
      <c r="BJA12" s="46"/>
      <c r="BJB12" s="37"/>
      <c r="BJC12" s="37"/>
      <c r="BJD12" s="45"/>
      <c r="BJE12" s="46"/>
      <c r="BJF12" s="44"/>
      <c r="BJG12" s="45"/>
      <c r="BJH12" s="46"/>
      <c r="BJK12" s="45"/>
      <c r="BJL12" s="46"/>
      <c r="BJM12" s="37"/>
      <c r="BJN12" s="37"/>
      <c r="BJO12" s="45"/>
      <c r="BJP12" s="46"/>
      <c r="BJQ12" s="44"/>
      <c r="BJR12" s="45"/>
      <c r="BJS12" s="46"/>
      <c r="BJV12" s="45"/>
      <c r="BJW12" s="46"/>
      <c r="BJX12" s="37"/>
      <c r="BJY12" s="37"/>
      <c r="BJZ12" s="45"/>
      <c r="BKA12" s="46"/>
      <c r="BKB12" s="44"/>
      <c r="BKC12" s="45"/>
      <c r="BKD12" s="46"/>
      <c r="BKG12" s="45"/>
      <c r="BKH12" s="46"/>
      <c r="BKI12" s="37"/>
      <c r="BKJ12" s="37"/>
      <c r="BKK12" s="45"/>
      <c r="BKL12" s="46"/>
      <c r="BKM12" s="44"/>
      <c r="BKN12" s="45"/>
      <c r="BKO12" s="46"/>
      <c r="BKR12" s="45"/>
      <c r="BKS12" s="46"/>
      <c r="BKT12" s="37"/>
      <c r="BKU12" s="37"/>
      <c r="BKV12" s="45"/>
      <c r="BKW12" s="46"/>
      <c r="BKX12" s="44"/>
      <c r="BKY12" s="45"/>
      <c r="BKZ12" s="46"/>
      <c r="BLC12" s="45"/>
      <c r="BLD12" s="46"/>
      <c r="BLE12" s="37"/>
      <c r="BLF12" s="37"/>
      <c r="BLG12" s="45"/>
      <c r="BLH12" s="46"/>
      <c r="BLI12" s="44"/>
      <c r="BLJ12" s="45"/>
      <c r="BLK12" s="46"/>
      <c r="BLN12" s="45"/>
      <c r="BLO12" s="46"/>
      <c r="BLP12" s="37"/>
      <c r="BLQ12" s="37"/>
      <c r="BLR12" s="45"/>
      <c r="BLS12" s="46"/>
      <c r="BLT12" s="44"/>
      <c r="BLU12" s="45"/>
      <c r="BLV12" s="46"/>
      <c r="BLY12" s="45"/>
      <c r="BLZ12" s="46"/>
      <c r="BMA12" s="37"/>
      <c r="BMB12" s="37"/>
      <c r="BMC12" s="45"/>
      <c r="BMD12" s="46"/>
      <c r="BME12" s="44"/>
      <c r="BMF12" s="45"/>
      <c r="BMG12" s="46"/>
      <c r="BMJ12" s="45"/>
      <c r="BMK12" s="46"/>
      <c r="BML12" s="37"/>
      <c r="BMM12" s="37"/>
      <c r="BMN12" s="45"/>
      <c r="BMO12" s="46"/>
      <c r="BMP12" s="44"/>
      <c r="BMQ12" s="45"/>
      <c r="BMR12" s="46"/>
      <c r="BMU12" s="45"/>
      <c r="BMV12" s="46"/>
      <c r="BMW12" s="37"/>
      <c r="BMX12" s="37"/>
      <c r="BMY12" s="45"/>
      <c r="BMZ12" s="46"/>
      <c r="BNA12" s="44"/>
      <c r="BNB12" s="45"/>
      <c r="BNC12" s="46"/>
      <c r="BNF12" s="45"/>
      <c r="BNG12" s="46"/>
      <c r="BNH12" s="37"/>
      <c r="BNI12" s="37"/>
      <c r="BNJ12" s="45"/>
      <c r="BNK12" s="46"/>
      <c r="BNL12" s="44"/>
      <c r="BNM12" s="45"/>
      <c r="BNN12" s="46"/>
      <c r="BNQ12" s="45"/>
      <c r="BNR12" s="46"/>
      <c r="BNS12" s="37"/>
      <c r="BNT12" s="37"/>
      <c r="BNU12" s="45"/>
      <c r="BNV12" s="46"/>
      <c r="BNW12" s="44"/>
      <c r="BNX12" s="45"/>
      <c r="BNY12" s="46"/>
      <c r="BOB12" s="45"/>
      <c r="BOC12" s="46"/>
      <c r="BOD12" s="37"/>
      <c r="BOE12" s="37"/>
      <c r="BOF12" s="45"/>
      <c r="BOG12" s="46"/>
      <c r="BOH12" s="44"/>
      <c r="BOI12" s="45"/>
      <c r="BOJ12" s="46"/>
      <c r="BOM12" s="45"/>
      <c r="BON12" s="46"/>
      <c r="BOO12" s="37"/>
      <c r="BOP12" s="37"/>
      <c r="BOQ12" s="45"/>
      <c r="BOR12" s="46"/>
      <c r="BOS12" s="44"/>
      <c r="BOT12" s="45"/>
      <c r="BOU12" s="46"/>
      <c r="BOX12" s="45"/>
      <c r="BOY12" s="46"/>
      <c r="BOZ12" s="37"/>
      <c r="BPA12" s="37"/>
      <c r="BPB12" s="45"/>
      <c r="BPC12" s="46"/>
      <c r="BPD12" s="44"/>
      <c r="BPE12" s="45"/>
      <c r="BPF12" s="46"/>
      <c r="BPI12" s="45"/>
      <c r="BPJ12" s="46"/>
      <c r="BPK12" s="37"/>
      <c r="BPL12" s="37"/>
      <c r="BPM12" s="45"/>
      <c r="BPN12" s="46"/>
      <c r="BPO12" s="44"/>
      <c r="BPP12" s="45"/>
      <c r="BPQ12" s="46"/>
      <c r="BPT12" s="45"/>
      <c r="BPU12" s="46"/>
      <c r="BPV12" s="37"/>
      <c r="BPW12" s="37"/>
      <c r="BPX12" s="45"/>
      <c r="BPY12" s="46"/>
      <c r="BPZ12" s="44"/>
      <c r="BQA12" s="45"/>
      <c r="BQB12" s="46"/>
      <c r="BQE12" s="45"/>
      <c r="BQF12" s="46"/>
      <c r="BQG12" s="37"/>
      <c r="BQH12" s="37"/>
      <c r="BQI12" s="45"/>
      <c r="BQJ12" s="46"/>
      <c r="BQK12" s="44"/>
      <c r="BQL12" s="45"/>
      <c r="BQM12" s="46"/>
      <c r="BQP12" s="45"/>
      <c r="BQQ12" s="46"/>
      <c r="BQR12" s="37"/>
      <c r="BQS12" s="37"/>
      <c r="BQT12" s="45"/>
      <c r="BQU12" s="46"/>
      <c r="BQV12" s="44"/>
      <c r="BQW12" s="45"/>
      <c r="BQX12" s="46"/>
      <c r="BRA12" s="45"/>
      <c r="BRB12" s="46"/>
      <c r="BRC12" s="37"/>
      <c r="BRD12" s="37"/>
      <c r="BRE12" s="45"/>
      <c r="BRF12" s="46"/>
      <c r="BRG12" s="44"/>
      <c r="BRH12" s="45"/>
      <c r="BRI12" s="46"/>
      <c r="BRL12" s="45"/>
      <c r="BRM12" s="46"/>
      <c r="BRN12" s="37"/>
      <c r="BRO12" s="37"/>
      <c r="BRP12" s="45"/>
      <c r="BRQ12" s="46"/>
      <c r="BRR12" s="44"/>
      <c r="BRS12" s="45"/>
      <c r="BRT12" s="46"/>
      <c r="BRW12" s="45"/>
      <c r="BRX12" s="46"/>
      <c r="BRY12" s="37"/>
      <c r="BRZ12" s="37"/>
      <c r="BSA12" s="45"/>
      <c r="BSB12" s="46"/>
      <c r="BSC12" s="44"/>
      <c r="BSD12" s="45"/>
      <c r="BSE12" s="46"/>
      <c r="BSH12" s="45"/>
      <c r="BSI12" s="46"/>
      <c r="BSJ12" s="37"/>
      <c r="BSK12" s="37"/>
      <c r="BSL12" s="45"/>
      <c r="BSM12" s="46"/>
      <c r="BSN12" s="44"/>
      <c r="BSO12" s="45"/>
      <c r="BSP12" s="46"/>
      <c r="BSS12" s="45"/>
      <c r="BST12" s="46"/>
      <c r="BSU12" s="37"/>
      <c r="BSV12" s="37"/>
      <c r="BSW12" s="45"/>
      <c r="BSX12" s="46"/>
      <c r="BSY12" s="44"/>
      <c r="BSZ12" s="45"/>
      <c r="BTA12" s="46"/>
      <c r="BTD12" s="45"/>
      <c r="BTE12" s="46"/>
      <c r="BTF12" s="37"/>
      <c r="BTG12" s="37"/>
      <c r="BTH12" s="45"/>
      <c r="BTI12" s="46"/>
      <c r="BTJ12" s="44"/>
      <c r="BTK12" s="45"/>
      <c r="BTL12" s="46"/>
      <c r="BTO12" s="45"/>
      <c r="BTP12" s="46"/>
      <c r="BTQ12" s="37"/>
      <c r="BTR12" s="37"/>
      <c r="BTS12" s="45"/>
      <c r="BTT12" s="46"/>
      <c r="BTU12" s="44"/>
      <c r="BTV12" s="45"/>
      <c r="BTW12" s="46"/>
      <c r="BTZ12" s="45"/>
      <c r="BUA12" s="46"/>
      <c r="BUB12" s="37"/>
      <c r="BUC12" s="37"/>
      <c r="BUD12" s="45"/>
      <c r="BUE12" s="46"/>
      <c r="BUF12" s="44"/>
      <c r="BUG12" s="45"/>
      <c r="BUH12" s="46"/>
      <c r="BUK12" s="45"/>
      <c r="BUL12" s="46"/>
      <c r="BUM12" s="37"/>
      <c r="BUN12" s="37"/>
      <c r="BUO12" s="45"/>
      <c r="BUP12" s="46"/>
      <c r="BUQ12" s="44"/>
      <c r="BUR12" s="45"/>
      <c r="BUS12" s="46"/>
      <c r="BUV12" s="45"/>
      <c r="BUW12" s="46"/>
      <c r="BUX12" s="37"/>
      <c r="BUY12" s="37"/>
      <c r="BUZ12" s="45"/>
      <c r="BVA12" s="46"/>
      <c r="BVB12" s="44"/>
      <c r="BVC12" s="45"/>
      <c r="BVD12" s="46"/>
      <c r="BVG12" s="45"/>
      <c r="BVH12" s="46"/>
      <c r="BVI12" s="37"/>
      <c r="BVJ12" s="37"/>
      <c r="BVK12" s="45"/>
      <c r="BVL12" s="46"/>
      <c r="BVM12" s="44"/>
      <c r="BVN12" s="45"/>
      <c r="BVO12" s="46"/>
      <c r="BVR12" s="45"/>
      <c r="BVS12" s="46"/>
      <c r="BVT12" s="37"/>
      <c r="BVU12" s="37"/>
      <c r="BVV12" s="45"/>
      <c r="BVW12" s="46"/>
      <c r="BVX12" s="44"/>
      <c r="BVY12" s="45"/>
      <c r="BVZ12" s="46"/>
      <c r="BWC12" s="45"/>
      <c r="BWD12" s="46"/>
      <c r="BWE12" s="37"/>
      <c r="BWF12" s="37"/>
      <c r="BWG12" s="45"/>
      <c r="BWH12" s="46"/>
      <c r="BWI12" s="44"/>
      <c r="BWJ12" s="45"/>
      <c r="BWK12" s="46"/>
      <c r="BWN12" s="45"/>
      <c r="BWO12" s="46"/>
      <c r="BWP12" s="37"/>
      <c r="BWQ12" s="37"/>
      <c r="BWR12" s="45"/>
      <c r="BWS12" s="46"/>
      <c r="BWT12" s="44"/>
      <c r="BWU12" s="45"/>
      <c r="BWV12" s="46"/>
      <c r="BWY12" s="45"/>
      <c r="BWZ12" s="46"/>
      <c r="BXA12" s="37"/>
      <c r="BXB12" s="37"/>
      <c r="BXC12" s="45"/>
      <c r="BXD12" s="46"/>
      <c r="BXE12" s="44"/>
      <c r="BXF12" s="45"/>
      <c r="BXG12" s="46"/>
      <c r="BXJ12" s="45"/>
      <c r="BXK12" s="46"/>
      <c r="BXL12" s="37"/>
      <c r="BXM12" s="37"/>
      <c r="BXN12" s="45"/>
      <c r="BXO12" s="46"/>
      <c r="BXP12" s="44"/>
      <c r="BXQ12" s="45"/>
      <c r="BXR12" s="46"/>
      <c r="BXU12" s="45"/>
      <c r="BXV12" s="46"/>
      <c r="BXW12" s="37"/>
      <c r="BXX12" s="37"/>
      <c r="BXY12" s="45"/>
      <c r="BXZ12" s="46"/>
      <c r="BYA12" s="44"/>
      <c r="BYB12" s="45"/>
      <c r="BYC12" s="46"/>
      <c r="BYF12" s="45"/>
      <c r="BYG12" s="46"/>
      <c r="BYH12" s="37"/>
      <c r="BYI12" s="37"/>
      <c r="BYJ12" s="45"/>
      <c r="BYK12" s="46"/>
      <c r="BYL12" s="44"/>
      <c r="BYM12" s="45"/>
      <c r="BYN12" s="46"/>
      <c r="BYQ12" s="45"/>
      <c r="BYR12" s="46"/>
      <c r="BYS12" s="37"/>
      <c r="BYT12" s="37"/>
      <c r="BYU12" s="45"/>
      <c r="BYV12" s="46"/>
      <c r="BYW12" s="44"/>
      <c r="BYX12" s="45"/>
      <c r="BYY12" s="46"/>
      <c r="BZB12" s="45"/>
      <c r="BZC12" s="46"/>
      <c r="BZD12" s="37"/>
      <c r="BZE12" s="37"/>
      <c r="BZF12" s="45"/>
      <c r="BZG12" s="46"/>
      <c r="BZH12" s="44"/>
      <c r="BZI12" s="45"/>
      <c r="BZJ12" s="46"/>
      <c r="BZM12" s="45"/>
      <c r="BZN12" s="46"/>
      <c r="BZO12" s="37"/>
      <c r="BZP12" s="37"/>
      <c r="BZQ12" s="45"/>
      <c r="BZR12" s="46"/>
      <c r="BZS12" s="44"/>
      <c r="BZT12" s="45"/>
      <c r="BZU12" s="46"/>
      <c r="BZX12" s="45"/>
      <c r="BZY12" s="46"/>
      <c r="BZZ12" s="37"/>
      <c r="CAA12" s="37"/>
      <c r="CAB12" s="45"/>
      <c r="CAC12" s="46"/>
      <c r="CAD12" s="44"/>
      <c r="CAE12" s="45"/>
      <c r="CAF12" s="46"/>
      <c r="CAI12" s="45"/>
      <c r="CAJ12" s="46"/>
      <c r="CAK12" s="37"/>
      <c r="CAL12" s="37"/>
      <c r="CAM12" s="45"/>
      <c r="CAN12" s="46"/>
      <c r="CAO12" s="44"/>
      <c r="CAP12" s="45"/>
      <c r="CAQ12" s="46"/>
      <c r="CAT12" s="45"/>
      <c r="CAU12" s="46"/>
      <c r="CAV12" s="37"/>
      <c r="CAW12" s="37"/>
      <c r="CAX12" s="45"/>
      <c r="CAY12" s="46"/>
      <c r="CAZ12" s="44"/>
      <c r="CBA12" s="45"/>
      <c r="CBB12" s="46"/>
      <c r="CBE12" s="45"/>
      <c r="CBF12" s="46"/>
      <c r="CBG12" s="37"/>
      <c r="CBH12" s="37"/>
      <c r="CBI12" s="45"/>
      <c r="CBJ12" s="46"/>
      <c r="CBK12" s="44"/>
      <c r="CBL12" s="45"/>
      <c r="CBM12" s="46"/>
      <c r="CBP12" s="45"/>
      <c r="CBQ12" s="46"/>
      <c r="CBR12" s="37"/>
      <c r="CBS12" s="37"/>
      <c r="CBT12" s="45"/>
      <c r="CBU12" s="46"/>
      <c r="CBV12" s="44"/>
      <c r="CBW12" s="45"/>
      <c r="CBX12" s="46"/>
      <c r="CCA12" s="45"/>
      <c r="CCB12" s="46"/>
      <c r="CCC12" s="37"/>
      <c r="CCD12" s="37"/>
      <c r="CCE12" s="45"/>
      <c r="CCF12" s="46"/>
      <c r="CCG12" s="44"/>
      <c r="CCH12" s="45"/>
      <c r="CCI12" s="46"/>
      <c r="CCL12" s="45"/>
      <c r="CCM12" s="46"/>
      <c r="CCN12" s="37"/>
      <c r="CCO12" s="37"/>
      <c r="CCP12" s="45"/>
      <c r="CCQ12" s="46"/>
      <c r="CCR12" s="44"/>
      <c r="CCS12" s="45"/>
      <c r="CCT12" s="46"/>
      <c r="CCW12" s="45"/>
      <c r="CCX12" s="46"/>
      <c r="CCY12" s="37"/>
      <c r="CCZ12" s="37"/>
      <c r="CDA12" s="45"/>
      <c r="CDB12" s="46"/>
      <c r="CDC12" s="44"/>
      <c r="CDD12" s="45"/>
      <c r="CDE12" s="46"/>
      <c r="CDH12" s="45"/>
      <c r="CDI12" s="46"/>
      <c r="CDJ12" s="37"/>
      <c r="CDK12" s="37"/>
      <c r="CDL12" s="45"/>
      <c r="CDM12" s="46"/>
      <c r="CDN12" s="44"/>
      <c r="CDO12" s="45"/>
      <c r="CDP12" s="46"/>
      <c r="CDS12" s="45"/>
      <c r="CDT12" s="46"/>
      <c r="CDU12" s="37"/>
      <c r="CDV12" s="37"/>
      <c r="CDW12" s="45"/>
      <c r="CDX12" s="46"/>
      <c r="CDY12" s="44"/>
      <c r="CDZ12" s="45"/>
      <c r="CEA12" s="46"/>
      <c r="CED12" s="45"/>
      <c r="CEE12" s="46"/>
      <c r="CEF12" s="37"/>
      <c r="CEG12" s="37"/>
      <c r="CEH12" s="45"/>
      <c r="CEI12" s="46"/>
      <c r="CEJ12" s="44"/>
      <c r="CEK12" s="45"/>
      <c r="CEL12" s="46"/>
      <c r="CEO12" s="45"/>
      <c r="CEP12" s="46"/>
      <c r="CEQ12" s="37"/>
      <c r="CER12" s="37"/>
      <c r="CES12" s="45"/>
      <c r="CET12" s="46"/>
      <c r="CEU12" s="44"/>
      <c r="CEV12" s="45"/>
      <c r="CEW12" s="46"/>
      <c r="CEZ12" s="45"/>
      <c r="CFA12" s="46"/>
      <c r="CFB12" s="37"/>
      <c r="CFC12" s="37"/>
      <c r="CFD12" s="45"/>
      <c r="CFE12" s="46"/>
      <c r="CFF12" s="44"/>
      <c r="CFG12" s="45"/>
      <c r="CFH12" s="46"/>
      <c r="CFK12" s="45"/>
      <c r="CFL12" s="46"/>
      <c r="CFM12" s="37"/>
      <c r="CFN12" s="37"/>
      <c r="CFO12" s="45"/>
      <c r="CFP12" s="46"/>
      <c r="CFQ12" s="44"/>
      <c r="CFR12" s="45"/>
      <c r="CFS12" s="46"/>
      <c r="CFV12" s="45"/>
      <c r="CFW12" s="46"/>
      <c r="CFX12" s="37"/>
      <c r="CFY12" s="37"/>
      <c r="CFZ12" s="45"/>
      <c r="CGA12" s="46"/>
      <c r="CGB12" s="44"/>
      <c r="CGC12" s="45"/>
      <c r="CGD12" s="46"/>
      <c r="CGG12" s="45"/>
      <c r="CGH12" s="46"/>
      <c r="CGI12" s="37"/>
      <c r="CGJ12" s="37"/>
      <c r="CGK12" s="45"/>
      <c r="CGL12" s="46"/>
      <c r="CGM12" s="44"/>
      <c r="CGN12" s="45"/>
      <c r="CGO12" s="46"/>
      <c r="CGR12" s="45"/>
      <c r="CGS12" s="46"/>
      <c r="CGT12" s="37"/>
      <c r="CGU12" s="37"/>
      <c r="CGV12" s="45"/>
      <c r="CGW12" s="46"/>
      <c r="CGX12" s="44"/>
      <c r="CGY12" s="45"/>
      <c r="CGZ12" s="46"/>
      <c r="CHC12" s="45"/>
      <c r="CHD12" s="46"/>
      <c r="CHE12" s="37"/>
      <c r="CHF12" s="37"/>
      <c r="CHG12" s="45"/>
      <c r="CHH12" s="46"/>
      <c r="CHI12" s="44"/>
      <c r="CHJ12" s="45"/>
      <c r="CHK12" s="46"/>
      <c r="CHN12" s="45"/>
      <c r="CHO12" s="46"/>
      <c r="CHP12" s="37"/>
      <c r="CHQ12" s="37"/>
      <c r="CHR12" s="45"/>
      <c r="CHS12" s="46"/>
      <c r="CHT12" s="44"/>
      <c r="CHU12" s="45"/>
      <c r="CHV12" s="46"/>
      <c r="CHY12" s="45"/>
      <c r="CHZ12" s="46"/>
      <c r="CIA12" s="37"/>
      <c r="CIB12" s="37"/>
      <c r="CIC12" s="45"/>
      <c r="CID12" s="46"/>
      <c r="CIE12" s="44"/>
      <c r="CIF12" s="45"/>
      <c r="CIG12" s="46"/>
      <c r="CIJ12" s="45"/>
      <c r="CIK12" s="46"/>
      <c r="CIL12" s="37"/>
      <c r="CIM12" s="37"/>
      <c r="CIN12" s="45"/>
      <c r="CIO12" s="46"/>
      <c r="CIP12" s="44"/>
      <c r="CIQ12" s="45"/>
      <c r="CIR12" s="46"/>
      <c r="CIU12" s="45"/>
      <c r="CIV12" s="46"/>
      <c r="CIW12" s="37"/>
      <c r="CIX12" s="37"/>
      <c r="CIY12" s="45"/>
      <c r="CIZ12" s="46"/>
      <c r="CJA12" s="44"/>
      <c r="CJB12" s="45"/>
      <c r="CJC12" s="46"/>
      <c r="CJF12" s="45"/>
      <c r="CJG12" s="46"/>
      <c r="CJH12" s="37"/>
      <c r="CJI12" s="37"/>
      <c r="CJJ12" s="45"/>
      <c r="CJK12" s="46"/>
      <c r="CJL12" s="44"/>
      <c r="CJM12" s="45"/>
      <c r="CJN12" s="46"/>
      <c r="CJQ12" s="45"/>
      <c r="CJR12" s="46"/>
      <c r="CJS12" s="37"/>
      <c r="CJT12" s="37"/>
      <c r="CJU12" s="45"/>
      <c r="CJV12" s="46"/>
      <c r="CJW12" s="44"/>
      <c r="CJX12" s="45"/>
      <c r="CJY12" s="46"/>
      <c r="CKB12" s="45"/>
      <c r="CKC12" s="46"/>
      <c r="CKD12" s="37"/>
      <c r="CKE12" s="37"/>
      <c r="CKF12" s="45"/>
      <c r="CKG12" s="46"/>
      <c r="CKH12" s="44"/>
      <c r="CKI12" s="45"/>
      <c r="CKJ12" s="46"/>
      <c r="CKM12" s="45"/>
      <c r="CKN12" s="46"/>
      <c r="CKO12" s="37"/>
      <c r="CKP12" s="37"/>
      <c r="CKQ12" s="45"/>
      <c r="CKR12" s="46"/>
      <c r="CKS12" s="44"/>
      <c r="CKT12" s="45"/>
      <c r="CKU12" s="46"/>
      <c r="CKX12" s="45"/>
      <c r="CKY12" s="46"/>
      <c r="CKZ12" s="37"/>
      <c r="CLA12" s="37"/>
      <c r="CLB12" s="45"/>
      <c r="CLC12" s="46"/>
      <c r="CLD12" s="44"/>
      <c r="CLE12" s="45"/>
      <c r="CLF12" s="46"/>
      <c r="CLI12" s="45"/>
      <c r="CLJ12" s="46"/>
      <c r="CLK12" s="37"/>
      <c r="CLL12" s="37"/>
      <c r="CLM12" s="45"/>
      <c r="CLN12" s="46"/>
      <c r="CLO12" s="44"/>
      <c r="CLP12" s="45"/>
      <c r="CLQ12" s="46"/>
      <c r="CLT12" s="45"/>
      <c r="CLU12" s="46"/>
      <c r="CLV12" s="37"/>
      <c r="CLW12" s="37"/>
      <c r="CLX12" s="45"/>
      <c r="CLY12" s="46"/>
      <c r="CLZ12" s="44"/>
      <c r="CMA12" s="45"/>
      <c r="CMB12" s="46"/>
      <c r="CME12" s="45"/>
      <c r="CMF12" s="46"/>
      <c r="CMG12" s="37"/>
      <c r="CMH12" s="37"/>
      <c r="CMI12" s="45"/>
      <c r="CMJ12" s="46"/>
      <c r="CMK12" s="44"/>
      <c r="CML12" s="45"/>
      <c r="CMM12" s="46"/>
      <c r="CMP12" s="45"/>
      <c r="CMQ12" s="46"/>
      <c r="CMR12" s="37"/>
      <c r="CMS12" s="37"/>
      <c r="CMT12" s="45"/>
      <c r="CMU12" s="46"/>
      <c r="CMV12" s="44"/>
      <c r="CMW12" s="45"/>
      <c r="CMX12" s="46"/>
      <c r="CNA12" s="45"/>
      <c r="CNB12" s="46"/>
      <c r="CNC12" s="37"/>
      <c r="CND12" s="37"/>
      <c r="CNE12" s="45"/>
      <c r="CNF12" s="46"/>
      <c r="CNG12" s="44"/>
      <c r="CNH12" s="45"/>
      <c r="CNI12" s="46"/>
      <c r="CNL12" s="45"/>
      <c r="CNM12" s="46"/>
      <c r="CNN12" s="37"/>
      <c r="CNO12" s="37"/>
      <c r="CNP12" s="45"/>
      <c r="CNQ12" s="46"/>
      <c r="CNR12" s="44"/>
      <c r="CNS12" s="45"/>
      <c r="CNT12" s="46"/>
      <c r="CNW12" s="45"/>
      <c r="CNX12" s="46"/>
      <c r="CNY12" s="37"/>
      <c r="CNZ12" s="37"/>
      <c r="COA12" s="45"/>
      <c r="COB12" s="46"/>
      <c r="COC12" s="44"/>
      <c r="COD12" s="45"/>
      <c r="COE12" s="46"/>
      <c r="COH12" s="45"/>
      <c r="COI12" s="46"/>
      <c r="COJ12" s="37"/>
      <c r="COK12" s="37"/>
      <c r="COL12" s="45"/>
      <c r="COM12" s="46"/>
      <c r="CON12" s="44"/>
      <c r="COO12" s="45"/>
      <c r="COP12" s="46"/>
      <c r="COS12" s="45"/>
      <c r="COT12" s="46"/>
      <c r="COU12" s="37"/>
      <c r="COV12" s="37"/>
      <c r="COW12" s="45"/>
      <c r="COX12" s="46"/>
      <c r="COY12" s="44"/>
      <c r="COZ12" s="45"/>
      <c r="CPA12" s="46"/>
      <c r="CPD12" s="45"/>
      <c r="CPE12" s="46"/>
      <c r="CPF12" s="37"/>
      <c r="CPG12" s="37"/>
      <c r="CPH12" s="45"/>
      <c r="CPI12" s="46"/>
      <c r="CPJ12" s="44"/>
      <c r="CPK12" s="45"/>
      <c r="CPL12" s="46"/>
      <c r="CPO12" s="45"/>
      <c r="CPP12" s="46"/>
      <c r="CPQ12" s="37"/>
      <c r="CPR12" s="37"/>
      <c r="CPS12" s="45"/>
      <c r="CPT12" s="46"/>
      <c r="CPU12" s="44"/>
      <c r="CPV12" s="45"/>
      <c r="CPW12" s="46"/>
      <c r="CPZ12" s="45"/>
      <c r="CQA12" s="46"/>
      <c r="CQB12" s="37"/>
      <c r="CQC12" s="37"/>
      <c r="CQD12" s="45"/>
      <c r="CQE12" s="46"/>
      <c r="CQF12" s="44"/>
      <c r="CQG12" s="45"/>
      <c r="CQH12" s="46"/>
      <c r="CQK12" s="45"/>
      <c r="CQL12" s="46"/>
      <c r="CQM12" s="37"/>
      <c r="CQN12" s="37"/>
      <c r="CQO12" s="45"/>
      <c r="CQP12" s="46"/>
      <c r="CQQ12" s="44"/>
      <c r="CQR12" s="45"/>
      <c r="CQS12" s="46"/>
      <c r="CQV12" s="45"/>
      <c r="CQW12" s="46"/>
      <c r="CQX12" s="37"/>
      <c r="CQY12" s="37"/>
      <c r="CQZ12" s="45"/>
      <c r="CRA12" s="46"/>
      <c r="CRB12" s="44"/>
      <c r="CRC12" s="45"/>
      <c r="CRD12" s="46"/>
      <c r="CRG12" s="45"/>
      <c r="CRH12" s="46"/>
      <c r="CRI12" s="37"/>
      <c r="CRJ12" s="37"/>
      <c r="CRK12" s="45"/>
      <c r="CRL12" s="46"/>
      <c r="CRM12" s="44"/>
      <c r="CRN12" s="45"/>
      <c r="CRO12" s="46"/>
      <c r="CRR12" s="45"/>
      <c r="CRS12" s="46"/>
      <c r="CRT12" s="37"/>
      <c r="CRU12" s="37"/>
      <c r="CRV12" s="45"/>
      <c r="CRW12" s="46"/>
      <c r="CRX12" s="44"/>
      <c r="CRY12" s="45"/>
      <c r="CRZ12" s="46"/>
      <c r="CSC12" s="45"/>
      <c r="CSD12" s="46"/>
      <c r="CSE12" s="37"/>
      <c r="CSF12" s="37"/>
      <c r="CSG12" s="45"/>
      <c r="CSH12" s="46"/>
      <c r="CSI12" s="44"/>
      <c r="CSJ12" s="45"/>
      <c r="CSK12" s="46"/>
      <c r="CSN12" s="45"/>
      <c r="CSO12" s="46"/>
      <c r="CSP12" s="37"/>
      <c r="CSQ12" s="37"/>
      <c r="CSR12" s="45"/>
      <c r="CSS12" s="46"/>
      <c r="CST12" s="44"/>
      <c r="CSU12" s="45"/>
      <c r="CSV12" s="46"/>
      <c r="CSY12" s="45"/>
      <c r="CSZ12" s="46"/>
      <c r="CTA12" s="37"/>
      <c r="CTB12" s="37"/>
      <c r="CTC12" s="45"/>
      <c r="CTD12" s="46"/>
      <c r="CTE12" s="44"/>
      <c r="CTF12" s="45"/>
      <c r="CTG12" s="46"/>
      <c r="CTJ12" s="45"/>
      <c r="CTK12" s="46"/>
      <c r="CTL12" s="37"/>
      <c r="CTM12" s="37"/>
      <c r="CTN12" s="45"/>
      <c r="CTO12" s="46"/>
      <c r="CTP12" s="44"/>
      <c r="CTQ12" s="45"/>
      <c r="CTR12" s="46"/>
      <c r="CTU12" s="45"/>
      <c r="CTV12" s="46"/>
      <c r="CTW12" s="37"/>
      <c r="CTX12" s="37"/>
      <c r="CTY12" s="45"/>
      <c r="CTZ12" s="46"/>
      <c r="CUA12" s="44"/>
      <c r="CUB12" s="45"/>
      <c r="CUC12" s="46"/>
      <c r="CUF12" s="45"/>
      <c r="CUG12" s="46"/>
      <c r="CUH12" s="37"/>
      <c r="CUI12" s="37"/>
      <c r="CUJ12" s="45"/>
      <c r="CUK12" s="46"/>
      <c r="CUL12" s="44"/>
      <c r="CUM12" s="45"/>
      <c r="CUN12" s="46"/>
      <c r="CUQ12" s="45"/>
      <c r="CUR12" s="46"/>
      <c r="CUS12" s="37"/>
      <c r="CUT12" s="37"/>
      <c r="CUU12" s="45"/>
      <c r="CUV12" s="46"/>
      <c r="CUW12" s="44"/>
      <c r="CUX12" s="45"/>
      <c r="CUY12" s="46"/>
      <c r="CVB12" s="45"/>
      <c r="CVC12" s="46"/>
      <c r="CVD12" s="37"/>
      <c r="CVE12" s="37"/>
      <c r="CVF12" s="45"/>
      <c r="CVG12" s="46"/>
      <c r="CVH12" s="44"/>
      <c r="CVI12" s="45"/>
      <c r="CVJ12" s="46"/>
      <c r="CVM12" s="45"/>
      <c r="CVN12" s="46"/>
      <c r="CVO12" s="37"/>
      <c r="CVP12" s="37"/>
      <c r="CVQ12" s="45"/>
      <c r="CVR12" s="46"/>
      <c r="CVS12" s="44"/>
      <c r="CVT12" s="45"/>
      <c r="CVU12" s="46"/>
      <c r="CVX12" s="45"/>
      <c r="CVY12" s="46"/>
      <c r="CVZ12" s="37"/>
      <c r="CWA12" s="37"/>
      <c r="CWB12" s="45"/>
      <c r="CWC12" s="46"/>
      <c r="CWD12" s="44"/>
      <c r="CWE12" s="45"/>
      <c r="CWF12" s="46"/>
      <c r="CWI12" s="45"/>
      <c r="CWJ12" s="46"/>
      <c r="CWK12" s="37"/>
      <c r="CWL12" s="37"/>
      <c r="CWM12" s="45"/>
      <c r="CWN12" s="46"/>
      <c r="CWO12" s="44"/>
      <c r="CWP12" s="45"/>
      <c r="CWQ12" s="46"/>
      <c r="CWT12" s="45"/>
      <c r="CWU12" s="46"/>
      <c r="CWV12" s="37"/>
      <c r="CWW12" s="37"/>
      <c r="CWX12" s="45"/>
      <c r="CWY12" s="46"/>
      <c r="CWZ12" s="44"/>
      <c r="CXA12" s="45"/>
      <c r="CXB12" s="46"/>
      <c r="CXE12" s="45"/>
      <c r="CXF12" s="46"/>
      <c r="CXG12" s="37"/>
      <c r="CXH12" s="37"/>
      <c r="CXI12" s="45"/>
      <c r="CXJ12" s="46"/>
      <c r="CXK12" s="44"/>
      <c r="CXL12" s="45"/>
      <c r="CXM12" s="46"/>
      <c r="CXP12" s="45"/>
      <c r="CXQ12" s="46"/>
      <c r="CXR12" s="37"/>
      <c r="CXS12" s="37"/>
      <c r="CXT12" s="45"/>
      <c r="CXU12" s="46"/>
      <c r="CXV12" s="44"/>
      <c r="CXW12" s="45"/>
      <c r="CXX12" s="46"/>
      <c r="CYA12" s="45"/>
      <c r="CYB12" s="46"/>
      <c r="CYC12" s="37"/>
      <c r="CYD12" s="37"/>
      <c r="CYE12" s="45"/>
      <c r="CYF12" s="46"/>
      <c r="CYG12" s="44"/>
      <c r="CYH12" s="45"/>
      <c r="CYI12" s="46"/>
      <c r="CYL12" s="45"/>
      <c r="CYM12" s="46"/>
      <c r="CYN12" s="37"/>
      <c r="CYO12" s="37"/>
      <c r="CYP12" s="45"/>
      <c r="CYQ12" s="46"/>
      <c r="CYR12" s="44"/>
      <c r="CYS12" s="45"/>
      <c r="CYT12" s="46"/>
      <c r="CYW12" s="45"/>
      <c r="CYX12" s="46"/>
      <c r="CYY12" s="37"/>
      <c r="CYZ12" s="37"/>
      <c r="CZA12" s="45"/>
      <c r="CZB12" s="46"/>
      <c r="CZC12" s="44"/>
      <c r="CZD12" s="45"/>
      <c r="CZE12" s="46"/>
      <c r="CZH12" s="45"/>
      <c r="CZI12" s="46"/>
      <c r="CZJ12" s="37"/>
      <c r="CZK12" s="37"/>
      <c r="CZL12" s="45"/>
      <c r="CZM12" s="46"/>
      <c r="CZN12" s="44"/>
      <c r="CZO12" s="45"/>
      <c r="CZP12" s="46"/>
      <c r="CZS12" s="45"/>
      <c r="CZT12" s="46"/>
      <c r="CZU12" s="37"/>
      <c r="CZV12" s="37"/>
      <c r="CZW12" s="45"/>
      <c r="CZX12" s="46"/>
      <c r="CZY12" s="44"/>
      <c r="CZZ12" s="45"/>
      <c r="DAA12" s="46"/>
      <c r="DAD12" s="45"/>
      <c r="DAE12" s="46"/>
      <c r="DAF12" s="37"/>
      <c r="DAG12" s="37"/>
      <c r="DAH12" s="45"/>
      <c r="DAI12" s="46"/>
      <c r="DAJ12" s="44"/>
      <c r="DAK12" s="45"/>
      <c r="DAL12" s="46"/>
      <c r="DAO12" s="45"/>
      <c r="DAP12" s="46"/>
      <c r="DAQ12" s="37"/>
      <c r="DAR12" s="37"/>
      <c r="DAS12" s="45"/>
      <c r="DAT12" s="46"/>
      <c r="DAU12" s="44"/>
      <c r="DAV12" s="45"/>
      <c r="DAW12" s="46"/>
      <c r="DAZ12" s="45"/>
      <c r="DBA12" s="46"/>
      <c r="DBB12" s="37"/>
      <c r="DBC12" s="37"/>
      <c r="DBD12" s="45"/>
      <c r="DBE12" s="46"/>
      <c r="DBF12" s="44"/>
      <c r="DBG12" s="45"/>
      <c r="DBH12" s="46"/>
      <c r="DBK12" s="45"/>
      <c r="DBL12" s="46"/>
      <c r="DBM12" s="37"/>
      <c r="DBN12" s="37"/>
      <c r="DBO12" s="45"/>
      <c r="DBP12" s="46"/>
      <c r="DBQ12" s="44"/>
      <c r="DBR12" s="45"/>
      <c r="DBS12" s="46"/>
      <c r="DBV12" s="45"/>
      <c r="DBW12" s="46"/>
      <c r="DBX12" s="37"/>
      <c r="DBY12" s="37"/>
      <c r="DBZ12" s="45"/>
      <c r="DCA12" s="46"/>
      <c r="DCB12" s="44"/>
      <c r="DCC12" s="45"/>
      <c r="DCD12" s="46"/>
      <c r="DCG12" s="45"/>
      <c r="DCH12" s="46"/>
      <c r="DCI12" s="37"/>
      <c r="DCJ12" s="37"/>
      <c r="DCK12" s="45"/>
      <c r="DCL12" s="46"/>
      <c r="DCM12" s="44"/>
      <c r="DCN12" s="45"/>
      <c r="DCO12" s="46"/>
      <c r="DCR12" s="45"/>
      <c r="DCS12" s="46"/>
      <c r="DCT12" s="37"/>
      <c r="DCU12" s="37"/>
      <c r="DCV12" s="45"/>
      <c r="DCW12" s="46"/>
      <c r="DCX12" s="44"/>
      <c r="DCY12" s="45"/>
      <c r="DCZ12" s="46"/>
      <c r="DDC12" s="45"/>
      <c r="DDD12" s="46"/>
      <c r="DDE12" s="37"/>
      <c r="DDF12" s="37"/>
      <c r="DDG12" s="45"/>
      <c r="DDH12" s="46"/>
      <c r="DDI12" s="44"/>
      <c r="DDJ12" s="45"/>
      <c r="DDK12" s="46"/>
      <c r="DDN12" s="45"/>
      <c r="DDO12" s="46"/>
      <c r="DDP12" s="37"/>
      <c r="DDQ12" s="37"/>
      <c r="DDR12" s="45"/>
      <c r="DDS12" s="46"/>
      <c r="DDT12" s="44"/>
      <c r="DDU12" s="45"/>
      <c r="DDV12" s="46"/>
      <c r="DDY12" s="45"/>
      <c r="DDZ12" s="46"/>
      <c r="DEA12" s="37"/>
      <c r="DEB12" s="37"/>
      <c r="DEC12" s="45"/>
      <c r="DED12" s="46"/>
      <c r="DEE12" s="44"/>
      <c r="DEF12" s="45"/>
      <c r="DEG12" s="46"/>
      <c r="DEJ12" s="45"/>
      <c r="DEK12" s="46"/>
      <c r="DEL12" s="37"/>
      <c r="DEM12" s="37"/>
      <c r="DEN12" s="45"/>
      <c r="DEO12" s="46"/>
      <c r="DEP12" s="44"/>
      <c r="DEQ12" s="45"/>
      <c r="DER12" s="46"/>
      <c r="DEU12" s="45"/>
      <c r="DEV12" s="46"/>
      <c r="DEW12" s="37"/>
      <c r="DEX12" s="37"/>
      <c r="DEY12" s="45"/>
      <c r="DEZ12" s="46"/>
      <c r="DFA12" s="44"/>
      <c r="DFB12" s="45"/>
      <c r="DFC12" s="46"/>
      <c r="DFF12" s="45"/>
      <c r="DFG12" s="46"/>
      <c r="DFH12" s="37"/>
      <c r="DFI12" s="37"/>
      <c r="DFJ12" s="45"/>
      <c r="DFK12" s="46"/>
      <c r="DFL12" s="44"/>
      <c r="DFM12" s="45"/>
      <c r="DFN12" s="46"/>
      <c r="DFQ12" s="45"/>
      <c r="DFR12" s="46"/>
      <c r="DFS12" s="37"/>
      <c r="DFT12" s="37"/>
      <c r="DFU12" s="45"/>
      <c r="DFV12" s="46"/>
      <c r="DFW12" s="44"/>
      <c r="DFX12" s="45"/>
      <c r="DFY12" s="46"/>
      <c r="DGB12" s="45"/>
      <c r="DGC12" s="46"/>
      <c r="DGD12" s="37"/>
      <c r="DGE12" s="37"/>
      <c r="DGF12" s="45"/>
      <c r="DGG12" s="46"/>
      <c r="DGH12" s="44"/>
      <c r="DGI12" s="45"/>
      <c r="DGJ12" s="46"/>
      <c r="DGM12" s="45"/>
      <c r="DGN12" s="46"/>
      <c r="DGO12" s="37"/>
      <c r="DGP12" s="37"/>
      <c r="DGQ12" s="45"/>
      <c r="DGR12" s="46"/>
      <c r="DGS12" s="44"/>
      <c r="DGT12" s="45"/>
      <c r="DGU12" s="46"/>
      <c r="DGX12" s="45"/>
      <c r="DGY12" s="46"/>
      <c r="DGZ12" s="37"/>
      <c r="DHA12" s="37"/>
      <c r="DHB12" s="45"/>
      <c r="DHC12" s="46"/>
      <c r="DHD12" s="44"/>
      <c r="DHE12" s="45"/>
      <c r="DHF12" s="46"/>
      <c r="DHI12" s="45"/>
      <c r="DHJ12" s="46"/>
      <c r="DHK12" s="37"/>
      <c r="DHL12" s="37"/>
      <c r="DHM12" s="45"/>
      <c r="DHN12" s="46"/>
      <c r="DHO12" s="44"/>
      <c r="DHP12" s="45"/>
      <c r="DHQ12" s="46"/>
      <c r="DHT12" s="45"/>
      <c r="DHU12" s="46"/>
      <c r="DHV12" s="37"/>
      <c r="DHW12" s="37"/>
      <c r="DHX12" s="45"/>
      <c r="DHY12" s="46"/>
      <c r="DHZ12" s="44"/>
      <c r="DIA12" s="45"/>
      <c r="DIB12" s="46"/>
      <c r="DIE12" s="45"/>
      <c r="DIF12" s="46"/>
      <c r="DIG12" s="37"/>
      <c r="DIH12" s="37"/>
      <c r="DII12" s="45"/>
      <c r="DIJ12" s="46"/>
      <c r="DIK12" s="44"/>
      <c r="DIL12" s="45"/>
      <c r="DIM12" s="46"/>
      <c r="DIP12" s="45"/>
      <c r="DIQ12" s="46"/>
      <c r="DIR12" s="37"/>
      <c r="DIS12" s="37"/>
      <c r="DIT12" s="45"/>
      <c r="DIU12" s="46"/>
      <c r="DIV12" s="44"/>
      <c r="DIW12" s="45"/>
      <c r="DIX12" s="46"/>
      <c r="DJA12" s="45"/>
      <c r="DJB12" s="46"/>
      <c r="DJC12" s="37"/>
      <c r="DJD12" s="37"/>
      <c r="DJE12" s="45"/>
      <c r="DJF12" s="46"/>
      <c r="DJG12" s="44"/>
      <c r="DJH12" s="45"/>
      <c r="DJI12" s="46"/>
      <c r="DJL12" s="45"/>
      <c r="DJM12" s="46"/>
      <c r="DJN12" s="37"/>
      <c r="DJO12" s="37"/>
      <c r="DJP12" s="45"/>
      <c r="DJQ12" s="46"/>
      <c r="DJR12" s="44"/>
      <c r="DJS12" s="45"/>
      <c r="DJT12" s="46"/>
      <c r="DJW12" s="45"/>
      <c r="DJX12" s="46"/>
      <c r="DJY12" s="37"/>
      <c r="DJZ12" s="37"/>
      <c r="DKA12" s="45"/>
      <c r="DKB12" s="46"/>
      <c r="DKC12" s="44"/>
      <c r="DKD12" s="45"/>
      <c r="DKE12" s="46"/>
      <c r="DKH12" s="45"/>
      <c r="DKI12" s="46"/>
      <c r="DKJ12" s="37"/>
      <c r="DKK12" s="37"/>
      <c r="DKL12" s="45"/>
      <c r="DKM12" s="46"/>
      <c r="DKN12" s="44"/>
      <c r="DKO12" s="45"/>
      <c r="DKP12" s="46"/>
      <c r="DKS12" s="45"/>
      <c r="DKT12" s="46"/>
      <c r="DKU12" s="37"/>
      <c r="DKV12" s="37"/>
      <c r="DKW12" s="45"/>
      <c r="DKX12" s="46"/>
      <c r="DKY12" s="44"/>
      <c r="DKZ12" s="45"/>
      <c r="DLA12" s="46"/>
      <c r="DLD12" s="45"/>
      <c r="DLE12" s="46"/>
      <c r="DLF12" s="37"/>
      <c r="DLG12" s="37"/>
      <c r="DLH12" s="45"/>
      <c r="DLI12" s="46"/>
      <c r="DLJ12" s="44"/>
      <c r="DLK12" s="45"/>
      <c r="DLL12" s="46"/>
      <c r="DLO12" s="45"/>
      <c r="DLP12" s="46"/>
      <c r="DLQ12" s="37"/>
      <c r="DLR12" s="37"/>
      <c r="DLS12" s="45"/>
      <c r="DLT12" s="46"/>
      <c r="DLU12" s="44"/>
      <c r="DLV12" s="45"/>
      <c r="DLW12" s="46"/>
      <c r="DLZ12" s="45"/>
      <c r="DMA12" s="46"/>
      <c r="DMB12" s="37"/>
      <c r="DMC12" s="37"/>
      <c r="DMD12" s="45"/>
      <c r="DME12" s="46"/>
      <c r="DMF12" s="44"/>
      <c r="DMG12" s="45"/>
      <c r="DMH12" s="46"/>
      <c r="DMK12" s="45"/>
      <c r="DML12" s="46"/>
      <c r="DMM12" s="37"/>
      <c r="DMN12" s="37"/>
      <c r="DMO12" s="45"/>
      <c r="DMP12" s="46"/>
      <c r="DMQ12" s="44"/>
      <c r="DMR12" s="45"/>
      <c r="DMS12" s="46"/>
      <c r="DMV12" s="45"/>
      <c r="DMW12" s="46"/>
      <c r="DMX12" s="37"/>
      <c r="DMY12" s="37"/>
      <c r="DMZ12" s="45"/>
      <c r="DNA12" s="46"/>
      <c r="DNB12" s="44"/>
      <c r="DNC12" s="45"/>
      <c r="DND12" s="46"/>
      <c r="DNG12" s="45"/>
      <c r="DNH12" s="46"/>
      <c r="DNI12" s="37"/>
      <c r="DNJ12" s="37"/>
      <c r="DNK12" s="45"/>
      <c r="DNL12" s="46"/>
      <c r="DNM12" s="44"/>
      <c r="DNN12" s="45"/>
      <c r="DNO12" s="46"/>
      <c r="DNR12" s="45"/>
      <c r="DNS12" s="46"/>
      <c r="DNT12" s="37"/>
      <c r="DNU12" s="37"/>
      <c r="DNV12" s="45"/>
      <c r="DNW12" s="46"/>
      <c r="DNX12" s="44"/>
      <c r="DNY12" s="45"/>
      <c r="DNZ12" s="46"/>
      <c r="DOC12" s="45"/>
      <c r="DOD12" s="46"/>
      <c r="DOE12" s="37"/>
      <c r="DOF12" s="37"/>
      <c r="DOG12" s="45"/>
      <c r="DOH12" s="46"/>
      <c r="DOI12" s="44"/>
      <c r="DOJ12" s="45"/>
      <c r="DOK12" s="46"/>
      <c r="DON12" s="45"/>
      <c r="DOO12" s="46"/>
      <c r="DOP12" s="37"/>
      <c r="DOQ12" s="37"/>
      <c r="DOR12" s="45"/>
      <c r="DOS12" s="46"/>
      <c r="DOT12" s="44"/>
      <c r="DOU12" s="45"/>
      <c r="DOV12" s="46"/>
      <c r="DOY12" s="45"/>
      <c r="DOZ12" s="46"/>
      <c r="DPA12" s="37"/>
      <c r="DPB12" s="37"/>
      <c r="DPC12" s="45"/>
      <c r="DPD12" s="46"/>
      <c r="DPE12" s="44"/>
      <c r="DPF12" s="45"/>
      <c r="DPG12" s="46"/>
      <c r="DPJ12" s="45"/>
      <c r="DPK12" s="46"/>
      <c r="DPL12" s="37"/>
      <c r="DPM12" s="37"/>
      <c r="DPN12" s="45"/>
      <c r="DPO12" s="46"/>
      <c r="DPP12" s="44"/>
      <c r="DPQ12" s="45"/>
      <c r="DPR12" s="46"/>
      <c r="DPU12" s="45"/>
      <c r="DPV12" s="46"/>
      <c r="DPW12" s="37"/>
      <c r="DPX12" s="37"/>
      <c r="DPY12" s="45"/>
      <c r="DPZ12" s="46"/>
      <c r="DQA12" s="44"/>
      <c r="DQB12" s="45"/>
      <c r="DQC12" s="46"/>
      <c r="DQF12" s="45"/>
      <c r="DQG12" s="46"/>
      <c r="DQH12" s="37"/>
      <c r="DQI12" s="37"/>
      <c r="DQJ12" s="45"/>
      <c r="DQK12" s="46"/>
      <c r="DQL12" s="44"/>
      <c r="DQM12" s="45"/>
      <c r="DQN12" s="46"/>
      <c r="DQQ12" s="45"/>
      <c r="DQR12" s="46"/>
      <c r="DQS12" s="37"/>
      <c r="DQT12" s="37"/>
      <c r="DQU12" s="45"/>
      <c r="DQV12" s="46"/>
      <c r="DQW12" s="44"/>
      <c r="DQX12" s="45"/>
      <c r="DQY12" s="46"/>
      <c r="DRB12" s="45"/>
      <c r="DRC12" s="46"/>
      <c r="DRD12" s="37"/>
      <c r="DRE12" s="37"/>
      <c r="DRF12" s="45"/>
      <c r="DRG12" s="46"/>
      <c r="DRH12" s="44"/>
      <c r="DRI12" s="45"/>
      <c r="DRJ12" s="46"/>
      <c r="DRM12" s="45"/>
      <c r="DRN12" s="46"/>
      <c r="DRO12" s="37"/>
      <c r="DRP12" s="37"/>
      <c r="DRQ12" s="45"/>
      <c r="DRR12" s="46"/>
      <c r="DRS12" s="44"/>
      <c r="DRT12" s="45"/>
      <c r="DRU12" s="46"/>
      <c r="DRX12" s="45"/>
      <c r="DRY12" s="46"/>
      <c r="DRZ12" s="37"/>
      <c r="DSA12" s="37"/>
      <c r="DSB12" s="45"/>
      <c r="DSC12" s="46"/>
      <c r="DSD12" s="44"/>
      <c r="DSE12" s="45"/>
      <c r="DSF12" s="46"/>
      <c r="DSI12" s="45"/>
      <c r="DSJ12" s="46"/>
      <c r="DSK12" s="37"/>
      <c r="DSL12" s="37"/>
      <c r="DSM12" s="45"/>
      <c r="DSN12" s="46"/>
      <c r="DSO12" s="44"/>
      <c r="DSP12" s="45"/>
      <c r="DSQ12" s="46"/>
      <c r="DST12" s="45"/>
      <c r="DSU12" s="46"/>
      <c r="DSV12" s="37"/>
      <c r="DSW12" s="37"/>
      <c r="DSX12" s="45"/>
      <c r="DSY12" s="46"/>
      <c r="DSZ12" s="44"/>
      <c r="DTA12" s="45"/>
      <c r="DTB12" s="46"/>
      <c r="DTE12" s="45"/>
      <c r="DTF12" s="46"/>
      <c r="DTG12" s="37"/>
      <c r="DTH12" s="37"/>
      <c r="DTI12" s="45"/>
      <c r="DTJ12" s="46"/>
      <c r="DTK12" s="44"/>
      <c r="DTL12" s="45"/>
      <c r="DTM12" s="46"/>
      <c r="DTP12" s="45"/>
      <c r="DTQ12" s="46"/>
      <c r="DTR12" s="37"/>
      <c r="DTS12" s="37"/>
      <c r="DTT12" s="45"/>
      <c r="DTU12" s="46"/>
      <c r="DTV12" s="44"/>
      <c r="DTW12" s="45"/>
      <c r="DTX12" s="46"/>
      <c r="DUA12" s="45"/>
      <c r="DUB12" s="46"/>
      <c r="DUC12" s="37"/>
      <c r="DUD12" s="37"/>
      <c r="DUE12" s="45"/>
      <c r="DUF12" s="46"/>
      <c r="DUG12" s="44"/>
      <c r="DUH12" s="45"/>
      <c r="DUI12" s="46"/>
      <c r="DUL12" s="45"/>
      <c r="DUM12" s="46"/>
      <c r="DUN12" s="37"/>
      <c r="DUO12" s="37"/>
      <c r="DUP12" s="45"/>
      <c r="DUQ12" s="46"/>
      <c r="DUR12" s="44"/>
      <c r="DUS12" s="45"/>
      <c r="DUT12" s="46"/>
      <c r="DUW12" s="45"/>
      <c r="DUX12" s="46"/>
      <c r="DUY12" s="37"/>
      <c r="DUZ12" s="37"/>
      <c r="DVA12" s="45"/>
      <c r="DVB12" s="46"/>
      <c r="DVC12" s="44"/>
      <c r="DVD12" s="45"/>
      <c r="DVE12" s="46"/>
      <c r="DVH12" s="45"/>
      <c r="DVI12" s="46"/>
      <c r="DVJ12" s="37"/>
      <c r="DVK12" s="37"/>
      <c r="DVL12" s="45"/>
      <c r="DVM12" s="46"/>
      <c r="DVN12" s="44"/>
      <c r="DVO12" s="45"/>
      <c r="DVP12" s="46"/>
      <c r="DVS12" s="45"/>
      <c r="DVT12" s="46"/>
      <c r="DVU12" s="37"/>
      <c r="DVV12" s="37"/>
      <c r="DVW12" s="45"/>
      <c r="DVX12" s="46"/>
      <c r="DVY12" s="44"/>
      <c r="DVZ12" s="45"/>
      <c r="DWA12" s="46"/>
      <c r="DWD12" s="45"/>
      <c r="DWE12" s="46"/>
      <c r="DWF12" s="37"/>
      <c r="DWG12" s="37"/>
      <c r="DWH12" s="45"/>
      <c r="DWI12" s="46"/>
      <c r="DWJ12" s="44"/>
      <c r="DWK12" s="45"/>
      <c r="DWL12" s="46"/>
      <c r="DWO12" s="45"/>
      <c r="DWP12" s="46"/>
      <c r="DWQ12" s="37"/>
      <c r="DWR12" s="37"/>
      <c r="DWS12" s="45"/>
      <c r="DWT12" s="46"/>
      <c r="DWU12" s="44"/>
      <c r="DWV12" s="45"/>
      <c r="DWW12" s="46"/>
      <c r="DWZ12" s="45"/>
      <c r="DXA12" s="46"/>
      <c r="DXB12" s="37"/>
      <c r="DXC12" s="37"/>
      <c r="DXD12" s="45"/>
      <c r="DXE12" s="46"/>
      <c r="DXF12" s="44"/>
      <c r="DXG12" s="45"/>
      <c r="DXH12" s="46"/>
      <c r="DXK12" s="45"/>
      <c r="DXL12" s="46"/>
      <c r="DXM12" s="37"/>
      <c r="DXN12" s="37"/>
      <c r="DXO12" s="45"/>
      <c r="DXP12" s="46"/>
      <c r="DXQ12" s="44"/>
      <c r="DXR12" s="45"/>
      <c r="DXS12" s="46"/>
      <c r="DXV12" s="45"/>
      <c r="DXW12" s="46"/>
      <c r="DXX12" s="37"/>
      <c r="DXY12" s="37"/>
      <c r="DXZ12" s="45"/>
      <c r="DYA12" s="46"/>
      <c r="DYB12" s="44"/>
      <c r="DYC12" s="45"/>
      <c r="DYD12" s="46"/>
      <c r="DYG12" s="45"/>
      <c r="DYH12" s="46"/>
      <c r="DYI12" s="37"/>
      <c r="DYJ12" s="37"/>
      <c r="DYK12" s="45"/>
      <c r="DYL12" s="46"/>
      <c r="DYM12" s="44"/>
      <c r="DYN12" s="45"/>
      <c r="DYO12" s="46"/>
      <c r="DYR12" s="45"/>
      <c r="DYS12" s="46"/>
      <c r="DYT12" s="37"/>
      <c r="DYU12" s="37"/>
      <c r="DYV12" s="45"/>
      <c r="DYW12" s="46"/>
      <c r="DYX12" s="44"/>
      <c r="DYY12" s="45"/>
      <c r="DYZ12" s="46"/>
      <c r="DZC12" s="45"/>
      <c r="DZD12" s="46"/>
      <c r="DZE12" s="37"/>
      <c r="DZF12" s="37"/>
      <c r="DZG12" s="45"/>
      <c r="DZH12" s="46"/>
      <c r="DZI12" s="44"/>
      <c r="DZJ12" s="45"/>
      <c r="DZK12" s="46"/>
      <c r="DZN12" s="45"/>
      <c r="DZO12" s="46"/>
      <c r="DZP12" s="37"/>
      <c r="DZQ12" s="37"/>
      <c r="DZR12" s="45"/>
      <c r="DZS12" s="46"/>
      <c r="DZT12" s="44"/>
      <c r="DZU12" s="45"/>
      <c r="DZV12" s="46"/>
      <c r="DZY12" s="45"/>
      <c r="DZZ12" s="46"/>
      <c r="EAA12" s="37"/>
      <c r="EAB12" s="37"/>
      <c r="EAC12" s="45"/>
      <c r="EAD12" s="46"/>
      <c r="EAE12" s="44"/>
      <c r="EAF12" s="45"/>
      <c r="EAG12" s="46"/>
      <c r="EAJ12" s="45"/>
      <c r="EAK12" s="46"/>
      <c r="EAL12" s="37"/>
      <c r="EAM12" s="37"/>
      <c r="EAN12" s="45"/>
      <c r="EAO12" s="46"/>
      <c r="EAP12" s="44"/>
      <c r="EAQ12" s="45"/>
      <c r="EAR12" s="46"/>
      <c r="EAU12" s="45"/>
      <c r="EAV12" s="46"/>
      <c r="EAW12" s="37"/>
      <c r="EAX12" s="37"/>
      <c r="EAY12" s="45"/>
      <c r="EAZ12" s="46"/>
      <c r="EBA12" s="44"/>
      <c r="EBB12" s="45"/>
      <c r="EBC12" s="46"/>
      <c r="EBF12" s="45"/>
      <c r="EBG12" s="46"/>
      <c r="EBH12" s="37"/>
      <c r="EBI12" s="37"/>
      <c r="EBJ12" s="45"/>
      <c r="EBK12" s="46"/>
      <c r="EBL12" s="44"/>
      <c r="EBM12" s="45"/>
      <c r="EBN12" s="46"/>
      <c r="EBQ12" s="45"/>
      <c r="EBR12" s="46"/>
      <c r="EBS12" s="37"/>
      <c r="EBT12" s="37"/>
      <c r="EBU12" s="45"/>
      <c r="EBV12" s="46"/>
      <c r="EBW12" s="44"/>
      <c r="EBX12" s="45"/>
      <c r="EBY12" s="46"/>
      <c r="ECB12" s="45"/>
      <c r="ECC12" s="46"/>
      <c r="ECD12" s="37"/>
      <c r="ECE12" s="37"/>
      <c r="ECF12" s="45"/>
      <c r="ECG12" s="46"/>
      <c r="ECH12" s="44"/>
      <c r="ECI12" s="45"/>
      <c r="ECJ12" s="46"/>
      <c r="ECM12" s="45"/>
      <c r="ECN12" s="46"/>
      <c r="ECO12" s="37"/>
      <c r="ECP12" s="37"/>
      <c r="ECQ12" s="45"/>
      <c r="ECR12" s="46"/>
      <c r="ECS12" s="44"/>
      <c r="ECT12" s="45"/>
      <c r="ECU12" s="46"/>
      <c r="ECX12" s="45"/>
      <c r="ECY12" s="46"/>
      <c r="ECZ12" s="37"/>
      <c r="EDA12" s="37"/>
      <c r="EDB12" s="45"/>
      <c r="EDC12" s="46"/>
      <c r="EDD12" s="44"/>
      <c r="EDE12" s="45"/>
      <c r="EDF12" s="46"/>
      <c r="EDI12" s="45"/>
      <c r="EDJ12" s="46"/>
      <c r="EDK12" s="37"/>
      <c r="EDL12" s="37"/>
      <c r="EDM12" s="45"/>
      <c r="EDN12" s="46"/>
      <c r="EDO12" s="44"/>
      <c r="EDP12" s="45"/>
      <c r="EDQ12" s="46"/>
      <c r="EDT12" s="45"/>
      <c r="EDU12" s="46"/>
      <c r="EDV12" s="37"/>
      <c r="EDW12" s="37"/>
      <c r="EDX12" s="45"/>
      <c r="EDY12" s="46"/>
      <c r="EDZ12" s="44"/>
      <c r="EEA12" s="45"/>
      <c r="EEB12" s="46"/>
      <c r="EEE12" s="45"/>
      <c r="EEF12" s="46"/>
      <c r="EEG12" s="37"/>
      <c r="EEH12" s="37"/>
      <c r="EEI12" s="45"/>
      <c r="EEJ12" s="46"/>
      <c r="EEK12" s="44"/>
      <c r="EEL12" s="45"/>
      <c r="EEM12" s="46"/>
      <c r="EEP12" s="45"/>
      <c r="EEQ12" s="46"/>
      <c r="EER12" s="37"/>
      <c r="EES12" s="37"/>
      <c r="EET12" s="45"/>
      <c r="EEU12" s="46"/>
      <c r="EEV12" s="44"/>
      <c r="EEW12" s="45"/>
      <c r="EEX12" s="46"/>
      <c r="EFA12" s="45"/>
      <c r="EFB12" s="46"/>
      <c r="EFC12" s="37"/>
      <c r="EFD12" s="37"/>
      <c r="EFE12" s="45"/>
      <c r="EFF12" s="46"/>
      <c r="EFG12" s="44"/>
      <c r="EFH12" s="45"/>
      <c r="EFI12" s="46"/>
      <c r="EFL12" s="45"/>
      <c r="EFM12" s="46"/>
      <c r="EFN12" s="37"/>
      <c r="EFO12" s="37"/>
      <c r="EFP12" s="45"/>
      <c r="EFQ12" s="46"/>
      <c r="EFR12" s="44"/>
      <c r="EFS12" s="45"/>
      <c r="EFT12" s="46"/>
      <c r="EFW12" s="45"/>
      <c r="EFX12" s="46"/>
      <c r="EFY12" s="37"/>
      <c r="EFZ12" s="37"/>
      <c r="EGA12" s="45"/>
      <c r="EGB12" s="46"/>
      <c r="EGC12" s="44"/>
      <c r="EGD12" s="45"/>
      <c r="EGE12" s="46"/>
      <c r="EGH12" s="45"/>
      <c r="EGI12" s="46"/>
      <c r="EGJ12" s="37"/>
      <c r="EGK12" s="37"/>
      <c r="EGL12" s="45"/>
      <c r="EGM12" s="46"/>
      <c r="EGN12" s="44"/>
      <c r="EGO12" s="45"/>
      <c r="EGP12" s="46"/>
      <c r="EGS12" s="45"/>
      <c r="EGT12" s="46"/>
      <c r="EGU12" s="37"/>
      <c r="EGV12" s="37"/>
      <c r="EGW12" s="45"/>
      <c r="EGX12" s="46"/>
      <c r="EGY12" s="44"/>
      <c r="EGZ12" s="45"/>
      <c r="EHA12" s="46"/>
      <c r="EHD12" s="45"/>
      <c r="EHE12" s="46"/>
      <c r="EHF12" s="37"/>
      <c r="EHG12" s="37"/>
      <c r="EHH12" s="45"/>
      <c r="EHI12" s="46"/>
      <c r="EHJ12" s="44"/>
      <c r="EHK12" s="45"/>
      <c r="EHL12" s="46"/>
      <c r="EHO12" s="45"/>
      <c r="EHP12" s="46"/>
      <c r="EHQ12" s="37"/>
      <c r="EHR12" s="37"/>
      <c r="EHS12" s="45"/>
      <c r="EHT12" s="46"/>
      <c r="EHU12" s="44"/>
      <c r="EHV12" s="45"/>
      <c r="EHW12" s="46"/>
      <c r="EHZ12" s="45"/>
      <c r="EIA12" s="46"/>
      <c r="EIB12" s="37"/>
      <c r="EIC12" s="37"/>
      <c r="EID12" s="45"/>
      <c r="EIE12" s="46"/>
      <c r="EIF12" s="44"/>
      <c r="EIG12" s="45"/>
      <c r="EIH12" s="46"/>
      <c r="EIK12" s="45"/>
      <c r="EIL12" s="46"/>
      <c r="EIM12" s="37"/>
      <c r="EIN12" s="37"/>
      <c r="EIO12" s="45"/>
      <c r="EIP12" s="46"/>
      <c r="EIQ12" s="44"/>
      <c r="EIR12" s="45"/>
      <c r="EIS12" s="46"/>
      <c r="EIV12" s="45"/>
      <c r="EIW12" s="46"/>
      <c r="EIX12" s="37"/>
      <c r="EIY12" s="37"/>
      <c r="EIZ12" s="45"/>
      <c r="EJA12" s="46"/>
      <c r="EJB12" s="44"/>
      <c r="EJC12" s="45"/>
      <c r="EJD12" s="46"/>
      <c r="EJG12" s="45"/>
      <c r="EJH12" s="46"/>
      <c r="EJI12" s="37"/>
      <c r="EJJ12" s="37"/>
      <c r="EJK12" s="45"/>
      <c r="EJL12" s="46"/>
      <c r="EJM12" s="44"/>
      <c r="EJN12" s="45"/>
      <c r="EJO12" s="46"/>
      <c r="EJR12" s="45"/>
      <c r="EJS12" s="46"/>
      <c r="EJT12" s="37"/>
      <c r="EJU12" s="37"/>
      <c r="EJV12" s="45"/>
      <c r="EJW12" s="46"/>
      <c r="EJX12" s="44"/>
      <c r="EJY12" s="45"/>
      <c r="EJZ12" s="46"/>
      <c r="EKC12" s="45"/>
      <c r="EKD12" s="46"/>
      <c r="EKE12" s="37"/>
      <c r="EKF12" s="37"/>
      <c r="EKG12" s="45"/>
      <c r="EKH12" s="46"/>
      <c r="EKI12" s="44"/>
      <c r="EKJ12" s="45"/>
      <c r="EKK12" s="46"/>
      <c r="EKN12" s="45"/>
      <c r="EKO12" s="46"/>
      <c r="EKP12" s="37"/>
      <c r="EKQ12" s="37"/>
      <c r="EKR12" s="45"/>
      <c r="EKS12" s="46"/>
      <c r="EKT12" s="44"/>
      <c r="EKU12" s="45"/>
      <c r="EKV12" s="46"/>
      <c r="EKY12" s="45"/>
      <c r="EKZ12" s="46"/>
      <c r="ELA12" s="37"/>
      <c r="ELB12" s="37"/>
      <c r="ELC12" s="45"/>
      <c r="ELD12" s="46"/>
      <c r="ELE12" s="44"/>
      <c r="ELF12" s="45"/>
      <c r="ELG12" s="46"/>
      <c r="ELJ12" s="45"/>
      <c r="ELK12" s="46"/>
      <c r="ELL12" s="37"/>
      <c r="ELM12" s="37"/>
      <c r="ELN12" s="45"/>
      <c r="ELO12" s="46"/>
      <c r="ELP12" s="44"/>
      <c r="ELQ12" s="45"/>
      <c r="ELR12" s="46"/>
      <c r="ELU12" s="45"/>
      <c r="ELV12" s="46"/>
      <c r="ELW12" s="37"/>
      <c r="ELX12" s="37"/>
      <c r="ELY12" s="45"/>
      <c r="ELZ12" s="46"/>
      <c r="EMA12" s="44"/>
      <c r="EMB12" s="45"/>
      <c r="EMC12" s="46"/>
      <c r="EMF12" s="45"/>
      <c r="EMG12" s="46"/>
      <c r="EMH12" s="37"/>
      <c r="EMI12" s="37"/>
      <c r="EMJ12" s="45"/>
      <c r="EMK12" s="46"/>
      <c r="EML12" s="44"/>
      <c r="EMM12" s="45"/>
      <c r="EMN12" s="46"/>
      <c r="EMQ12" s="45"/>
      <c r="EMR12" s="46"/>
      <c r="EMS12" s="37"/>
      <c r="EMT12" s="37"/>
      <c r="EMU12" s="45"/>
      <c r="EMV12" s="46"/>
      <c r="EMW12" s="44"/>
      <c r="EMX12" s="45"/>
      <c r="EMY12" s="46"/>
      <c r="ENB12" s="45"/>
      <c r="ENC12" s="46"/>
      <c r="END12" s="37"/>
      <c r="ENE12" s="37"/>
      <c r="ENF12" s="45"/>
      <c r="ENG12" s="46"/>
      <c r="ENH12" s="44"/>
      <c r="ENI12" s="45"/>
      <c r="ENJ12" s="46"/>
      <c r="ENM12" s="45"/>
      <c r="ENN12" s="46"/>
      <c r="ENO12" s="37"/>
      <c r="ENP12" s="37"/>
      <c r="ENQ12" s="45"/>
      <c r="ENR12" s="46"/>
      <c r="ENS12" s="44"/>
      <c r="ENT12" s="45"/>
      <c r="ENU12" s="46"/>
      <c r="ENX12" s="45"/>
      <c r="ENY12" s="46"/>
      <c r="ENZ12" s="37"/>
      <c r="EOA12" s="37"/>
      <c r="EOB12" s="45"/>
      <c r="EOC12" s="46"/>
      <c r="EOD12" s="44"/>
      <c r="EOE12" s="45"/>
      <c r="EOF12" s="46"/>
      <c r="EOI12" s="45"/>
      <c r="EOJ12" s="46"/>
      <c r="EOK12" s="37"/>
      <c r="EOL12" s="37"/>
      <c r="EOM12" s="45"/>
      <c r="EON12" s="46"/>
      <c r="EOO12" s="44"/>
      <c r="EOP12" s="45"/>
      <c r="EOQ12" s="46"/>
      <c r="EOT12" s="45"/>
      <c r="EOU12" s="46"/>
      <c r="EOV12" s="37"/>
      <c r="EOW12" s="37"/>
      <c r="EOX12" s="45"/>
      <c r="EOY12" s="46"/>
      <c r="EOZ12" s="44"/>
      <c r="EPA12" s="45"/>
      <c r="EPB12" s="46"/>
      <c r="EPE12" s="45"/>
      <c r="EPF12" s="46"/>
      <c r="EPG12" s="37"/>
      <c r="EPH12" s="37"/>
      <c r="EPI12" s="45"/>
      <c r="EPJ12" s="46"/>
      <c r="EPK12" s="44"/>
      <c r="EPL12" s="45"/>
      <c r="EPM12" s="46"/>
      <c r="EPP12" s="45"/>
      <c r="EPQ12" s="46"/>
      <c r="EPR12" s="37"/>
      <c r="EPS12" s="37"/>
      <c r="EPT12" s="45"/>
      <c r="EPU12" s="46"/>
      <c r="EPV12" s="44"/>
      <c r="EPW12" s="45"/>
      <c r="EPX12" s="46"/>
      <c r="EQA12" s="45"/>
      <c r="EQB12" s="46"/>
      <c r="EQC12" s="37"/>
      <c r="EQD12" s="37"/>
      <c r="EQE12" s="45"/>
      <c r="EQF12" s="46"/>
      <c r="EQG12" s="44"/>
      <c r="EQH12" s="45"/>
      <c r="EQI12" s="46"/>
      <c r="EQL12" s="45"/>
      <c r="EQM12" s="46"/>
      <c r="EQN12" s="37"/>
      <c r="EQO12" s="37"/>
      <c r="EQP12" s="45"/>
      <c r="EQQ12" s="46"/>
      <c r="EQR12" s="44"/>
      <c r="EQS12" s="45"/>
      <c r="EQT12" s="46"/>
      <c r="EQW12" s="45"/>
      <c r="EQX12" s="46"/>
      <c r="EQY12" s="37"/>
      <c r="EQZ12" s="37"/>
      <c r="ERA12" s="45"/>
      <c r="ERB12" s="46"/>
      <c r="ERC12" s="44"/>
      <c r="ERD12" s="45"/>
      <c r="ERE12" s="46"/>
      <c r="ERH12" s="45"/>
      <c r="ERI12" s="46"/>
      <c r="ERJ12" s="37"/>
      <c r="ERK12" s="37"/>
      <c r="ERL12" s="45"/>
      <c r="ERM12" s="46"/>
      <c r="ERN12" s="44"/>
      <c r="ERO12" s="45"/>
      <c r="ERP12" s="46"/>
      <c r="ERS12" s="45"/>
      <c r="ERT12" s="46"/>
      <c r="ERU12" s="37"/>
      <c r="ERV12" s="37"/>
      <c r="ERW12" s="45"/>
      <c r="ERX12" s="46"/>
      <c r="ERY12" s="44"/>
      <c r="ERZ12" s="45"/>
      <c r="ESA12" s="46"/>
      <c r="ESD12" s="45"/>
      <c r="ESE12" s="46"/>
      <c r="ESF12" s="37"/>
      <c r="ESG12" s="37"/>
      <c r="ESH12" s="45"/>
      <c r="ESI12" s="46"/>
      <c r="ESJ12" s="44"/>
      <c r="ESK12" s="45"/>
      <c r="ESL12" s="46"/>
      <c r="ESO12" s="45"/>
      <c r="ESP12" s="46"/>
      <c r="ESQ12" s="37"/>
      <c r="ESR12" s="37"/>
      <c r="ESS12" s="45"/>
      <c r="EST12" s="46"/>
      <c r="ESU12" s="44"/>
      <c r="ESV12" s="45"/>
      <c r="ESW12" s="46"/>
      <c r="ESZ12" s="45"/>
      <c r="ETA12" s="46"/>
      <c r="ETB12" s="37"/>
      <c r="ETC12" s="37"/>
      <c r="ETD12" s="45"/>
      <c r="ETE12" s="46"/>
      <c r="ETF12" s="44"/>
      <c r="ETG12" s="45"/>
      <c r="ETH12" s="46"/>
      <c r="ETK12" s="45"/>
      <c r="ETL12" s="46"/>
      <c r="ETM12" s="37"/>
      <c r="ETN12" s="37"/>
      <c r="ETO12" s="45"/>
      <c r="ETP12" s="46"/>
      <c r="ETQ12" s="44"/>
      <c r="ETR12" s="45"/>
      <c r="ETS12" s="46"/>
      <c r="ETV12" s="45"/>
      <c r="ETW12" s="46"/>
      <c r="ETX12" s="37"/>
      <c r="ETY12" s="37"/>
      <c r="ETZ12" s="45"/>
      <c r="EUA12" s="46"/>
      <c r="EUB12" s="44"/>
      <c r="EUC12" s="45"/>
      <c r="EUD12" s="46"/>
      <c r="EUG12" s="45"/>
      <c r="EUH12" s="46"/>
      <c r="EUI12" s="37"/>
      <c r="EUJ12" s="37"/>
      <c r="EUK12" s="45"/>
      <c r="EUL12" s="46"/>
      <c r="EUM12" s="44"/>
      <c r="EUN12" s="45"/>
      <c r="EUO12" s="46"/>
      <c r="EUR12" s="45"/>
      <c r="EUS12" s="46"/>
      <c r="EUT12" s="37"/>
      <c r="EUU12" s="37"/>
      <c r="EUV12" s="45"/>
      <c r="EUW12" s="46"/>
      <c r="EUX12" s="44"/>
      <c r="EUY12" s="45"/>
      <c r="EUZ12" s="46"/>
      <c r="EVC12" s="45"/>
      <c r="EVD12" s="46"/>
      <c r="EVE12" s="37"/>
      <c r="EVF12" s="37"/>
      <c r="EVG12" s="45"/>
      <c r="EVH12" s="46"/>
      <c r="EVI12" s="44"/>
      <c r="EVJ12" s="45"/>
      <c r="EVK12" s="46"/>
      <c r="EVN12" s="45"/>
      <c r="EVO12" s="46"/>
      <c r="EVP12" s="37"/>
      <c r="EVQ12" s="37"/>
      <c r="EVR12" s="45"/>
      <c r="EVS12" s="46"/>
      <c r="EVT12" s="44"/>
      <c r="EVU12" s="45"/>
      <c r="EVV12" s="46"/>
      <c r="EVY12" s="45"/>
      <c r="EVZ12" s="46"/>
      <c r="EWA12" s="37"/>
      <c r="EWB12" s="37"/>
      <c r="EWC12" s="45"/>
      <c r="EWD12" s="46"/>
      <c r="EWE12" s="44"/>
      <c r="EWF12" s="45"/>
      <c r="EWG12" s="46"/>
      <c r="EWJ12" s="45"/>
      <c r="EWK12" s="46"/>
      <c r="EWL12" s="37"/>
      <c r="EWM12" s="37"/>
      <c r="EWN12" s="45"/>
      <c r="EWO12" s="46"/>
      <c r="EWP12" s="44"/>
      <c r="EWQ12" s="45"/>
      <c r="EWR12" s="46"/>
      <c r="EWU12" s="45"/>
      <c r="EWV12" s="46"/>
      <c r="EWW12" s="37"/>
      <c r="EWX12" s="37"/>
      <c r="EWY12" s="45"/>
      <c r="EWZ12" s="46"/>
      <c r="EXA12" s="44"/>
      <c r="EXB12" s="45"/>
      <c r="EXC12" s="46"/>
      <c r="EXF12" s="45"/>
      <c r="EXG12" s="46"/>
      <c r="EXH12" s="37"/>
      <c r="EXI12" s="37"/>
      <c r="EXJ12" s="45"/>
      <c r="EXK12" s="46"/>
      <c r="EXL12" s="44"/>
      <c r="EXM12" s="45"/>
      <c r="EXN12" s="46"/>
      <c r="EXQ12" s="45"/>
      <c r="EXR12" s="46"/>
      <c r="EXS12" s="37"/>
      <c r="EXT12" s="37"/>
      <c r="EXU12" s="45"/>
      <c r="EXV12" s="46"/>
      <c r="EXW12" s="44"/>
      <c r="EXX12" s="45"/>
      <c r="EXY12" s="46"/>
      <c r="EYB12" s="45"/>
      <c r="EYC12" s="46"/>
      <c r="EYD12" s="37"/>
      <c r="EYE12" s="37"/>
      <c r="EYF12" s="45"/>
      <c r="EYG12" s="46"/>
      <c r="EYH12" s="44"/>
      <c r="EYI12" s="45"/>
      <c r="EYJ12" s="46"/>
      <c r="EYM12" s="45"/>
      <c r="EYN12" s="46"/>
      <c r="EYO12" s="37"/>
      <c r="EYP12" s="37"/>
      <c r="EYQ12" s="45"/>
      <c r="EYR12" s="46"/>
      <c r="EYS12" s="44"/>
      <c r="EYT12" s="45"/>
      <c r="EYU12" s="46"/>
      <c r="EYX12" s="45"/>
      <c r="EYY12" s="46"/>
      <c r="EYZ12" s="37"/>
      <c r="EZA12" s="37"/>
      <c r="EZB12" s="45"/>
      <c r="EZC12" s="46"/>
      <c r="EZD12" s="44"/>
      <c r="EZE12" s="45"/>
      <c r="EZF12" s="46"/>
      <c r="EZI12" s="45"/>
      <c r="EZJ12" s="46"/>
      <c r="EZK12" s="37"/>
      <c r="EZL12" s="37"/>
      <c r="EZM12" s="45"/>
      <c r="EZN12" s="46"/>
      <c r="EZO12" s="44"/>
      <c r="EZP12" s="45"/>
      <c r="EZQ12" s="46"/>
      <c r="EZT12" s="45"/>
      <c r="EZU12" s="46"/>
      <c r="EZV12" s="37"/>
      <c r="EZW12" s="37"/>
      <c r="EZX12" s="45"/>
      <c r="EZY12" s="46"/>
      <c r="EZZ12" s="44"/>
      <c r="FAA12" s="45"/>
      <c r="FAB12" s="46"/>
      <c r="FAE12" s="45"/>
      <c r="FAF12" s="46"/>
      <c r="FAG12" s="37"/>
      <c r="FAH12" s="37"/>
      <c r="FAI12" s="45"/>
      <c r="FAJ12" s="46"/>
      <c r="FAK12" s="44"/>
      <c r="FAL12" s="45"/>
      <c r="FAM12" s="46"/>
      <c r="FAP12" s="45"/>
      <c r="FAQ12" s="46"/>
      <c r="FAR12" s="37"/>
      <c r="FAS12" s="37"/>
      <c r="FAT12" s="45"/>
      <c r="FAU12" s="46"/>
      <c r="FAV12" s="44"/>
      <c r="FAW12" s="45"/>
      <c r="FAX12" s="46"/>
      <c r="FBA12" s="45"/>
      <c r="FBB12" s="46"/>
      <c r="FBC12" s="37"/>
      <c r="FBD12" s="37"/>
      <c r="FBE12" s="45"/>
      <c r="FBF12" s="46"/>
      <c r="FBG12" s="44"/>
      <c r="FBH12" s="45"/>
      <c r="FBI12" s="46"/>
      <c r="FBL12" s="45"/>
      <c r="FBM12" s="46"/>
      <c r="FBN12" s="37"/>
      <c r="FBO12" s="37"/>
      <c r="FBP12" s="45"/>
      <c r="FBQ12" s="46"/>
      <c r="FBR12" s="44"/>
      <c r="FBS12" s="45"/>
      <c r="FBT12" s="46"/>
      <c r="FBW12" s="45"/>
      <c r="FBX12" s="46"/>
      <c r="FBY12" s="37"/>
      <c r="FBZ12" s="37"/>
      <c r="FCA12" s="45"/>
      <c r="FCB12" s="46"/>
      <c r="FCC12" s="44"/>
      <c r="FCD12" s="45"/>
      <c r="FCE12" s="46"/>
      <c r="FCH12" s="45"/>
      <c r="FCI12" s="46"/>
      <c r="FCJ12" s="37"/>
      <c r="FCK12" s="37"/>
      <c r="FCL12" s="45"/>
      <c r="FCM12" s="46"/>
      <c r="FCN12" s="44"/>
      <c r="FCO12" s="45"/>
      <c r="FCP12" s="46"/>
      <c r="FCS12" s="45"/>
      <c r="FCT12" s="46"/>
      <c r="FCU12" s="37"/>
      <c r="FCV12" s="37"/>
      <c r="FCW12" s="45"/>
      <c r="FCX12" s="46"/>
      <c r="FCY12" s="44"/>
      <c r="FCZ12" s="45"/>
      <c r="FDA12" s="46"/>
      <c r="FDD12" s="45"/>
      <c r="FDE12" s="46"/>
      <c r="FDF12" s="37"/>
      <c r="FDG12" s="37"/>
      <c r="FDH12" s="45"/>
      <c r="FDI12" s="46"/>
      <c r="FDJ12" s="44"/>
      <c r="FDK12" s="45"/>
      <c r="FDL12" s="46"/>
      <c r="FDO12" s="45"/>
      <c r="FDP12" s="46"/>
      <c r="FDQ12" s="37"/>
      <c r="FDR12" s="37"/>
      <c r="FDS12" s="45"/>
      <c r="FDT12" s="46"/>
      <c r="FDU12" s="44"/>
      <c r="FDV12" s="45"/>
      <c r="FDW12" s="46"/>
      <c r="FDZ12" s="45"/>
      <c r="FEA12" s="46"/>
      <c r="FEB12" s="37"/>
      <c r="FEC12" s="37"/>
      <c r="FED12" s="45"/>
      <c r="FEE12" s="46"/>
      <c r="FEF12" s="44"/>
      <c r="FEG12" s="45"/>
      <c r="FEH12" s="46"/>
      <c r="FEK12" s="45"/>
      <c r="FEL12" s="46"/>
      <c r="FEM12" s="37"/>
      <c r="FEN12" s="37"/>
      <c r="FEO12" s="45"/>
      <c r="FEP12" s="46"/>
      <c r="FEQ12" s="44"/>
      <c r="FER12" s="45"/>
      <c r="FES12" s="46"/>
      <c r="FEV12" s="45"/>
      <c r="FEW12" s="46"/>
      <c r="FEX12" s="37"/>
      <c r="FEY12" s="37"/>
      <c r="FEZ12" s="45"/>
      <c r="FFA12" s="46"/>
      <c r="FFB12" s="44"/>
      <c r="FFC12" s="45"/>
      <c r="FFD12" s="46"/>
      <c r="FFG12" s="45"/>
      <c r="FFH12" s="46"/>
      <c r="FFI12" s="37"/>
      <c r="FFJ12" s="37"/>
      <c r="FFK12" s="45"/>
      <c r="FFL12" s="46"/>
      <c r="FFM12" s="44"/>
      <c r="FFN12" s="45"/>
      <c r="FFO12" s="46"/>
      <c r="FFR12" s="45"/>
      <c r="FFS12" s="46"/>
      <c r="FFT12" s="37"/>
      <c r="FFU12" s="37"/>
      <c r="FFV12" s="45"/>
      <c r="FFW12" s="46"/>
      <c r="FFX12" s="44"/>
      <c r="FFY12" s="45"/>
      <c r="FFZ12" s="46"/>
      <c r="FGC12" s="45"/>
      <c r="FGD12" s="46"/>
      <c r="FGE12" s="37"/>
      <c r="FGF12" s="37"/>
      <c r="FGG12" s="45"/>
      <c r="FGH12" s="46"/>
      <c r="FGI12" s="44"/>
      <c r="FGJ12" s="45"/>
      <c r="FGK12" s="46"/>
      <c r="FGN12" s="45"/>
      <c r="FGO12" s="46"/>
      <c r="FGP12" s="37"/>
      <c r="FGQ12" s="37"/>
      <c r="FGR12" s="45"/>
      <c r="FGS12" s="46"/>
      <c r="FGT12" s="44"/>
      <c r="FGU12" s="45"/>
      <c r="FGV12" s="46"/>
      <c r="FGY12" s="45"/>
      <c r="FGZ12" s="46"/>
      <c r="FHA12" s="37"/>
      <c r="FHB12" s="37"/>
      <c r="FHC12" s="45"/>
      <c r="FHD12" s="46"/>
      <c r="FHE12" s="44"/>
      <c r="FHF12" s="45"/>
      <c r="FHG12" s="46"/>
      <c r="FHJ12" s="45"/>
      <c r="FHK12" s="46"/>
      <c r="FHL12" s="37"/>
      <c r="FHM12" s="37"/>
      <c r="FHN12" s="45"/>
      <c r="FHO12" s="46"/>
      <c r="FHP12" s="44"/>
      <c r="FHQ12" s="45"/>
      <c r="FHR12" s="46"/>
      <c r="FHU12" s="45"/>
      <c r="FHV12" s="46"/>
      <c r="FHW12" s="37"/>
      <c r="FHX12" s="37"/>
      <c r="FHY12" s="45"/>
      <c r="FHZ12" s="46"/>
      <c r="FIA12" s="44"/>
      <c r="FIB12" s="45"/>
      <c r="FIC12" s="46"/>
      <c r="FIF12" s="45"/>
      <c r="FIG12" s="46"/>
      <c r="FIH12" s="37"/>
      <c r="FII12" s="37"/>
      <c r="FIJ12" s="45"/>
      <c r="FIK12" s="46"/>
      <c r="FIL12" s="44"/>
      <c r="FIM12" s="45"/>
      <c r="FIN12" s="46"/>
      <c r="FIQ12" s="45"/>
      <c r="FIR12" s="46"/>
      <c r="FIS12" s="37"/>
      <c r="FIT12" s="37"/>
      <c r="FIU12" s="45"/>
      <c r="FIV12" s="46"/>
      <c r="FIW12" s="44"/>
      <c r="FIX12" s="45"/>
      <c r="FIY12" s="46"/>
      <c r="FJB12" s="45"/>
      <c r="FJC12" s="46"/>
      <c r="FJD12" s="37"/>
      <c r="FJE12" s="37"/>
      <c r="FJF12" s="45"/>
      <c r="FJG12" s="46"/>
      <c r="FJH12" s="44"/>
      <c r="FJI12" s="45"/>
      <c r="FJJ12" s="46"/>
      <c r="FJM12" s="45"/>
      <c r="FJN12" s="46"/>
      <c r="FJO12" s="37"/>
      <c r="FJP12" s="37"/>
      <c r="FJQ12" s="45"/>
      <c r="FJR12" s="46"/>
      <c r="FJS12" s="44"/>
      <c r="FJT12" s="45"/>
      <c r="FJU12" s="46"/>
      <c r="FJX12" s="45"/>
      <c r="FJY12" s="46"/>
      <c r="FJZ12" s="37"/>
      <c r="FKA12" s="37"/>
      <c r="FKB12" s="45"/>
      <c r="FKC12" s="46"/>
      <c r="FKD12" s="44"/>
      <c r="FKE12" s="45"/>
      <c r="FKF12" s="46"/>
      <c r="FKI12" s="45"/>
      <c r="FKJ12" s="46"/>
      <c r="FKK12" s="37"/>
      <c r="FKL12" s="37"/>
      <c r="FKM12" s="45"/>
      <c r="FKN12" s="46"/>
      <c r="FKO12" s="44"/>
      <c r="FKP12" s="45"/>
      <c r="FKQ12" s="46"/>
      <c r="FKT12" s="45"/>
      <c r="FKU12" s="46"/>
      <c r="FKV12" s="37"/>
      <c r="FKW12" s="37"/>
      <c r="FKX12" s="45"/>
      <c r="FKY12" s="46"/>
      <c r="FKZ12" s="44"/>
      <c r="FLA12" s="45"/>
      <c r="FLB12" s="46"/>
      <c r="FLE12" s="45"/>
      <c r="FLF12" s="46"/>
      <c r="FLG12" s="37"/>
      <c r="FLH12" s="37"/>
      <c r="FLI12" s="45"/>
      <c r="FLJ12" s="46"/>
      <c r="FLK12" s="44"/>
      <c r="FLL12" s="45"/>
      <c r="FLM12" s="46"/>
      <c r="FLP12" s="45"/>
      <c r="FLQ12" s="46"/>
      <c r="FLR12" s="37"/>
      <c r="FLS12" s="37"/>
      <c r="FLT12" s="45"/>
      <c r="FLU12" s="46"/>
      <c r="FLV12" s="44"/>
      <c r="FLW12" s="45"/>
      <c r="FLX12" s="46"/>
      <c r="FMA12" s="45"/>
      <c r="FMB12" s="46"/>
      <c r="FMC12" s="37"/>
      <c r="FMD12" s="37"/>
      <c r="FME12" s="45"/>
      <c r="FMF12" s="46"/>
      <c r="FMG12" s="44"/>
      <c r="FMH12" s="45"/>
      <c r="FMI12" s="46"/>
      <c r="FML12" s="45"/>
      <c r="FMM12" s="46"/>
      <c r="FMN12" s="37"/>
      <c r="FMO12" s="37"/>
      <c r="FMP12" s="45"/>
      <c r="FMQ12" s="46"/>
      <c r="FMR12" s="44"/>
      <c r="FMS12" s="45"/>
      <c r="FMT12" s="46"/>
      <c r="FMW12" s="45"/>
      <c r="FMX12" s="46"/>
      <c r="FMY12" s="37"/>
      <c r="FMZ12" s="37"/>
      <c r="FNA12" s="45"/>
      <c r="FNB12" s="46"/>
      <c r="FNC12" s="44"/>
      <c r="FND12" s="45"/>
      <c r="FNE12" s="46"/>
      <c r="FNH12" s="45"/>
      <c r="FNI12" s="46"/>
      <c r="FNJ12" s="37"/>
      <c r="FNK12" s="37"/>
      <c r="FNL12" s="45"/>
      <c r="FNM12" s="46"/>
      <c r="FNN12" s="44"/>
      <c r="FNO12" s="45"/>
      <c r="FNP12" s="46"/>
      <c r="FNS12" s="45"/>
      <c r="FNT12" s="46"/>
      <c r="FNU12" s="37"/>
      <c r="FNV12" s="37"/>
      <c r="FNW12" s="45"/>
      <c r="FNX12" s="46"/>
      <c r="FNY12" s="44"/>
      <c r="FNZ12" s="45"/>
      <c r="FOA12" s="46"/>
      <c r="FOD12" s="45"/>
      <c r="FOE12" s="46"/>
      <c r="FOF12" s="37"/>
      <c r="FOG12" s="37"/>
      <c r="FOH12" s="45"/>
      <c r="FOI12" s="46"/>
      <c r="FOJ12" s="44"/>
      <c r="FOK12" s="45"/>
      <c r="FOL12" s="46"/>
      <c r="FOO12" s="45"/>
      <c r="FOP12" s="46"/>
      <c r="FOQ12" s="37"/>
      <c r="FOR12" s="37"/>
      <c r="FOS12" s="45"/>
      <c r="FOT12" s="46"/>
      <c r="FOU12" s="44"/>
      <c r="FOV12" s="45"/>
      <c r="FOW12" s="46"/>
      <c r="FOZ12" s="45"/>
      <c r="FPA12" s="46"/>
      <c r="FPB12" s="37"/>
      <c r="FPC12" s="37"/>
      <c r="FPD12" s="45"/>
      <c r="FPE12" s="46"/>
      <c r="FPF12" s="44"/>
      <c r="FPG12" s="45"/>
      <c r="FPH12" s="46"/>
      <c r="FPK12" s="45"/>
      <c r="FPL12" s="46"/>
      <c r="FPM12" s="37"/>
      <c r="FPN12" s="37"/>
      <c r="FPO12" s="45"/>
      <c r="FPP12" s="46"/>
      <c r="FPQ12" s="44"/>
      <c r="FPR12" s="45"/>
      <c r="FPS12" s="46"/>
      <c r="FPV12" s="45"/>
      <c r="FPW12" s="46"/>
      <c r="FPX12" s="37"/>
      <c r="FPY12" s="37"/>
      <c r="FPZ12" s="45"/>
      <c r="FQA12" s="46"/>
      <c r="FQB12" s="44"/>
      <c r="FQC12" s="45"/>
      <c r="FQD12" s="46"/>
      <c r="FQG12" s="45"/>
      <c r="FQH12" s="46"/>
      <c r="FQI12" s="37"/>
      <c r="FQJ12" s="37"/>
      <c r="FQK12" s="45"/>
      <c r="FQL12" s="46"/>
      <c r="FQM12" s="44"/>
      <c r="FQN12" s="45"/>
      <c r="FQO12" s="46"/>
      <c r="FQR12" s="45"/>
      <c r="FQS12" s="46"/>
      <c r="FQT12" s="37"/>
      <c r="FQU12" s="37"/>
      <c r="FQV12" s="45"/>
      <c r="FQW12" s="46"/>
      <c r="FQX12" s="44"/>
      <c r="FQY12" s="45"/>
      <c r="FQZ12" s="46"/>
      <c r="FRC12" s="45"/>
      <c r="FRD12" s="46"/>
      <c r="FRE12" s="37"/>
      <c r="FRF12" s="37"/>
      <c r="FRG12" s="45"/>
      <c r="FRH12" s="46"/>
      <c r="FRI12" s="44"/>
      <c r="FRJ12" s="45"/>
      <c r="FRK12" s="46"/>
      <c r="FRN12" s="45"/>
      <c r="FRO12" s="46"/>
      <c r="FRP12" s="37"/>
      <c r="FRQ12" s="37"/>
      <c r="FRR12" s="45"/>
      <c r="FRS12" s="46"/>
      <c r="FRT12" s="44"/>
      <c r="FRU12" s="45"/>
      <c r="FRV12" s="46"/>
      <c r="FRY12" s="45"/>
      <c r="FRZ12" s="46"/>
      <c r="FSA12" s="37"/>
      <c r="FSB12" s="37"/>
      <c r="FSC12" s="45"/>
      <c r="FSD12" s="46"/>
      <c r="FSE12" s="44"/>
      <c r="FSF12" s="45"/>
      <c r="FSG12" s="46"/>
      <c r="FSJ12" s="45"/>
      <c r="FSK12" s="46"/>
      <c r="FSL12" s="37"/>
      <c r="FSM12" s="37"/>
      <c r="FSN12" s="45"/>
      <c r="FSO12" s="46"/>
      <c r="FSP12" s="44"/>
      <c r="FSQ12" s="45"/>
      <c r="FSR12" s="46"/>
      <c r="FSU12" s="45"/>
      <c r="FSV12" s="46"/>
      <c r="FSW12" s="37"/>
      <c r="FSX12" s="37"/>
      <c r="FSY12" s="45"/>
      <c r="FSZ12" s="46"/>
      <c r="FTA12" s="44"/>
      <c r="FTB12" s="45"/>
      <c r="FTC12" s="46"/>
      <c r="FTF12" s="45"/>
      <c r="FTG12" s="46"/>
      <c r="FTH12" s="37"/>
      <c r="FTI12" s="37"/>
      <c r="FTJ12" s="45"/>
      <c r="FTK12" s="46"/>
      <c r="FTL12" s="44"/>
      <c r="FTM12" s="45"/>
      <c r="FTN12" s="46"/>
      <c r="FTQ12" s="45"/>
      <c r="FTR12" s="46"/>
      <c r="FTS12" s="37"/>
      <c r="FTT12" s="37"/>
      <c r="FTU12" s="45"/>
      <c r="FTV12" s="46"/>
      <c r="FTW12" s="44"/>
      <c r="FTX12" s="45"/>
      <c r="FTY12" s="46"/>
      <c r="FUB12" s="45"/>
      <c r="FUC12" s="46"/>
      <c r="FUD12" s="37"/>
      <c r="FUE12" s="37"/>
      <c r="FUF12" s="45"/>
      <c r="FUG12" s="46"/>
      <c r="FUH12" s="44"/>
      <c r="FUI12" s="45"/>
      <c r="FUJ12" s="46"/>
      <c r="FUM12" s="45"/>
      <c r="FUN12" s="46"/>
      <c r="FUO12" s="37"/>
      <c r="FUP12" s="37"/>
      <c r="FUQ12" s="45"/>
      <c r="FUR12" s="46"/>
      <c r="FUS12" s="44"/>
      <c r="FUT12" s="45"/>
      <c r="FUU12" s="46"/>
      <c r="FUX12" s="45"/>
      <c r="FUY12" s="46"/>
      <c r="FUZ12" s="37"/>
      <c r="FVA12" s="37"/>
      <c r="FVB12" s="45"/>
      <c r="FVC12" s="46"/>
      <c r="FVD12" s="44"/>
      <c r="FVE12" s="45"/>
      <c r="FVF12" s="46"/>
      <c r="FVI12" s="45"/>
      <c r="FVJ12" s="46"/>
      <c r="FVK12" s="37"/>
      <c r="FVL12" s="37"/>
      <c r="FVM12" s="45"/>
      <c r="FVN12" s="46"/>
      <c r="FVO12" s="44"/>
      <c r="FVP12" s="45"/>
      <c r="FVQ12" s="46"/>
      <c r="FVT12" s="45"/>
      <c r="FVU12" s="46"/>
      <c r="FVV12" s="37"/>
      <c r="FVW12" s="37"/>
      <c r="FVX12" s="45"/>
      <c r="FVY12" s="46"/>
      <c r="FVZ12" s="44"/>
      <c r="FWA12" s="45"/>
      <c r="FWB12" s="46"/>
      <c r="FWE12" s="45"/>
      <c r="FWF12" s="46"/>
      <c r="FWG12" s="37"/>
      <c r="FWH12" s="37"/>
      <c r="FWI12" s="45"/>
      <c r="FWJ12" s="46"/>
      <c r="FWK12" s="44"/>
      <c r="FWL12" s="45"/>
      <c r="FWM12" s="46"/>
      <c r="FWP12" s="45"/>
      <c r="FWQ12" s="46"/>
      <c r="FWR12" s="37"/>
      <c r="FWS12" s="37"/>
      <c r="FWT12" s="45"/>
      <c r="FWU12" s="46"/>
      <c r="FWV12" s="44"/>
      <c r="FWW12" s="45"/>
      <c r="FWX12" s="46"/>
      <c r="FXA12" s="45"/>
      <c r="FXB12" s="46"/>
      <c r="FXC12" s="37"/>
      <c r="FXD12" s="37"/>
      <c r="FXE12" s="45"/>
      <c r="FXF12" s="46"/>
      <c r="FXG12" s="44"/>
      <c r="FXH12" s="45"/>
      <c r="FXI12" s="46"/>
      <c r="FXL12" s="45"/>
      <c r="FXM12" s="46"/>
      <c r="FXN12" s="37"/>
      <c r="FXO12" s="37"/>
      <c r="FXP12" s="45"/>
      <c r="FXQ12" s="46"/>
      <c r="FXR12" s="44"/>
      <c r="FXS12" s="45"/>
      <c r="FXT12" s="46"/>
      <c r="FXW12" s="45"/>
      <c r="FXX12" s="46"/>
      <c r="FXY12" s="37"/>
      <c r="FXZ12" s="37"/>
      <c r="FYA12" s="45"/>
      <c r="FYB12" s="46"/>
      <c r="FYC12" s="44"/>
      <c r="FYD12" s="45"/>
      <c r="FYE12" s="46"/>
      <c r="FYH12" s="45"/>
      <c r="FYI12" s="46"/>
      <c r="FYJ12" s="37"/>
      <c r="FYK12" s="37"/>
      <c r="FYL12" s="45"/>
      <c r="FYM12" s="46"/>
      <c r="FYN12" s="44"/>
      <c r="FYO12" s="45"/>
      <c r="FYP12" s="46"/>
      <c r="FYS12" s="45"/>
      <c r="FYT12" s="46"/>
      <c r="FYU12" s="37"/>
      <c r="FYV12" s="37"/>
      <c r="FYW12" s="45"/>
      <c r="FYX12" s="46"/>
      <c r="FYY12" s="44"/>
      <c r="FYZ12" s="45"/>
      <c r="FZA12" s="46"/>
      <c r="FZD12" s="45"/>
      <c r="FZE12" s="46"/>
      <c r="FZF12" s="37"/>
      <c r="FZG12" s="37"/>
      <c r="FZH12" s="45"/>
      <c r="FZI12" s="46"/>
      <c r="FZJ12" s="44"/>
      <c r="FZK12" s="45"/>
      <c r="FZL12" s="46"/>
      <c r="FZO12" s="45"/>
      <c r="FZP12" s="46"/>
      <c r="FZQ12" s="37"/>
      <c r="FZR12" s="37"/>
      <c r="FZS12" s="45"/>
      <c r="FZT12" s="46"/>
      <c r="FZU12" s="44"/>
      <c r="FZV12" s="45"/>
      <c r="FZW12" s="46"/>
      <c r="FZZ12" s="45"/>
      <c r="GAA12" s="46"/>
      <c r="GAB12" s="37"/>
      <c r="GAC12" s="37"/>
      <c r="GAD12" s="45"/>
      <c r="GAE12" s="46"/>
      <c r="GAF12" s="44"/>
      <c r="GAG12" s="45"/>
      <c r="GAH12" s="46"/>
      <c r="GAK12" s="45"/>
      <c r="GAL12" s="46"/>
      <c r="GAM12" s="37"/>
      <c r="GAN12" s="37"/>
      <c r="GAO12" s="45"/>
      <c r="GAP12" s="46"/>
      <c r="GAQ12" s="44"/>
      <c r="GAR12" s="45"/>
      <c r="GAS12" s="46"/>
      <c r="GAV12" s="45"/>
      <c r="GAW12" s="46"/>
      <c r="GAX12" s="37"/>
      <c r="GAY12" s="37"/>
      <c r="GAZ12" s="45"/>
      <c r="GBA12" s="46"/>
      <c r="GBB12" s="44"/>
      <c r="GBC12" s="45"/>
      <c r="GBD12" s="46"/>
      <c r="GBG12" s="45"/>
      <c r="GBH12" s="46"/>
      <c r="GBI12" s="37"/>
      <c r="GBJ12" s="37"/>
      <c r="GBK12" s="45"/>
      <c r="GBL12" s="46"/>
      <c r="GBM12" s="44"/>
      <c r="GBN12" s="45"/>
      <c r="GBO12" s="46"/>
      <c r="GBR12" s="45"/>
      <c r="GBS12" s="46"/>
      <c r="GBT12" s="37"/>
      <c r="GBU12" s="37"/>
      <c r="GBV12" s="45"/>
      <c r="GBW12" s="46"/>
      <c r="GBX12" s="44"/>
      <c r="GBY12" s="45"/>
      <c r="GBZ12" s="46"/>
      <c r="GCC12" s="45"/>
      <c r="GCD12" s="46"/>
      <c r="GCE12" s="37"/>
      <c r="GCF12" s="37"/>
      <c r="GCG12" s="45"/>
      <c r="GCH12" s="46"/>
      <c r="GCI12" s="44"/>
      <c r="GCJ12" s="45"/>
      <c r="GCK12" s="46"/>
      <c r="GCN12" s="45"/>
      <c r="GCO12" s="46"/>
      <c r="GCP12" s="37"/>
      <c r="GCQ12" s="37"/>
      <c r="GCR12" s="45"/>
      <c r="GCS12" s="46"/>
      <c r="GCT12" s="44"/>
      <c r="GCU12" s="45"/>
      <c r="GCV12" s="46"/>
      <c r="GCY12" s="45"/>
      <c r="GCZ12" s="46"/>
      <c r="GDA12" s="37"/>
      <c r="GDB12" s="37"/>
      <c r="GDC12" s="45"/>
      <c r="GDD12" s="46"/>
      <c r="GDE12" s="44"/>
      <c r="GDF12" s="45"/>
      <c r="GDG12" s="46"/>
      <c r="GDJ12" s="45"/>
      <c r="GDK12" s="46"/>
      <c r="GDL12" s="37"/>
      <c r="GDM12" s="37"/>
      <c r="GDN12" s="45"/>
      <c r="GDO12" s="46"/>
      <c r="GDP12" s="44"/>
      <c r="GDQ12" s="45"/>
      <c r="GDR12" s="46"/>
      <c r="GDU12" s="45"/>
      <c r="GDV12" s="46"/>
      <c r="GDW12" s="37"/>
      <c r="GDX12" s="37"/>
      <c r="GDY12" s="45"/>
      <c r="GDZ12" s="46"/>
      <c r="GEA12" s="44"/>
      <c r="GEB12" s="45"/>
      <c r="GEC12" s="46"/>
      <c r="GEF12" s="45"/>
      <c r="GEG12" s="46"/>
      <c r="GEH12" s="37"/>
      <c r="GEI12" s="37"/>
      <c r="GEJ12" s="45"/>
      <c r="GEK12" s="46"/>
      <c r="GEL12" s="44"/>
      <c r="GEM12" s="45"/>
      <c r="GEN12" s="46"/>
      <c r="GEQ12" s="45"/>
      <c r="GER12" s="46"/>
      <c r="GES12" s="37"/>
      <c r="GET12" s="37"/>
      <c r="GEU12" s="45"/>
      <c r="GEV12" s="46"/>
      <c r="GEW12" s="44"/>
      <c r="GEX12" s="45"/>
      <c r="GEY12" s="46"/>
      <c r="GFB12" s="45"/>
      <c r="GFC12" s="46"/>
      <c r="GFD12" s="37"/>
      <c r="GFE12" s="37"/>
      <c r="GFF12" s="45"/>
      <c r="GFG12" s="46"/>
      <c r="GFH12" s="44"/>
      <c r="GFI12" s="45"/>
      <c r="GFJ12" s="46"/>
      <c r="GFM12" s="45"/>
      <c r="GFN12" s="46"/>
      <c r="GFO12" s="37"/>
      <c r="GFP12" s="37"/>
      <c r="GFQ12" s="45"/>
      <c r="GFR12" s="46"/>
      <c r="GFS12" s="44"/>
      <c r="GFT12" s="45"/>
      <c r="GFU12" s="46"/>
      <c r="GFX12" s="45"/>
      <c r="GFY12" s="46"/>
      <c r="GFZ12" s="37"/>
      <c r="GGA12" s="37"/>
      <c r="GGB12" s="45"/>
      <c r="GGC12" s="46"/>
      <c r="GGD12" s="44"/>
      <c r="GGE12" s="45"/>
      <c r="GGF12" s="46"/>
      <c r="GGI12" s="45"/>
      <c r="GGJ12" s="46"/>
      <c r="GGK12" s="37"/>
      <c r="GGL12" s="37"/>
      <c r="GGM12" s="45"/>
      <c r="GGN12" s="46"/>
      <c r="GGO12" s="44"/>
      <c r="GGP12" s="45"/>
      <c r="GGQ12" s="46"/>
      <c r="GGT12" s="45"/>
      <c r="GGU12" s="46"/>
      <c r="GGV12" s="37"/>
      <c r="GGW12" s="37"/>
      <c r="GGX12" s="45"/>
      <c r="GGY12" s="46"/>
      <c r="GGZ12" s="44"/>
      <c r="GHA12" s="45"/>
      <c r="GHB12" s="46"/>
      <c r="GHE12" s="45"/>
      <c r="GHF12" s="46"/>
      <c r="GHG12" s="37"/>
      <c r="GHH12" s="37"/>
      <c r="GHI12" s="45"/>
      <c r="GHJ12" s="46"/>
      <c r="GHK12" s="44"/>
      <c r="GHL12" s="45"/>
      <c r="GHM12" s="46"/>
      <c r="GHP12" s="45"/>
      <c r="GHQ12" s="46"/>
      <c r="GHR12" s="37"/>
      <c r="GHS12" s="37"/>
      <c r="GHT12" s="45"/>
      <c r="GHU12" s="46"/>
      <c r="GHV12" s="44"/>
      <c r="GHW12" s="45"/>
      <c r="GHX12" s="46"/>
      <c r="GIA12" s="45"/>
      <c r="GIB12" s="46"/>
      <c r="GIC12" s="37"/>
      <c r="GID12" s="37"/>
      <c r="GIE12" s="45"/>
      <c r="GIF12" s="46"/>
      <c r="GIG12" s="44"/>
      <c r="GIH12" s="45"/>
      <c r="GII12" s="46"/>
      <c r="GIL12" s="45"/>
      <c r="GIM12" s="46"/>
      <c r="GIN12" s="37"/>
      <c r="GIO12" s="37"/>
      <c r="GIP12" s="45"/>
      <c r="GIQ12" s="46"/>
      <c r="GIR12" s="44"/>
      <c r="GIS12" s="45"/>
      <c r="GIT12" s="46"/>
      <c r="GIW12" s="45"/>
      <c r="GIX12" s="46"/>
      <c r="GIY12" s="37"/>
      <c r="GIZ12" s="37"/>
      <c r="GJA12" s="45"/>
      <c r="GJB12" s="46"/>
      <c r="GJC12" s="44"/>
      <c r="GJD12" s="45"/>
      <c r="GJE12" s="46"/>
      <c r="GJH12" s="45"/>
      <c r="GJI12" s="46"/>
      <c r="GJJ12" s="37"/>
      <c r="GJK12" s="37"/>
      <c r="GJL12" s="45"/>
      <c r="GJM12" s="46"/>
      <c r="GJN12" s="44"/>
      <c r="GJO12" s="45"/>
      <c r="GJP12" s="46"/>
      <c r="GJS12" s="45"/>
      <c r="GJT12" s="46"/>
      <c r="GJU12" s="37"/>
      <c r="GJV12" s="37"/>
      <c r="GJW12" s="45"/>
      <c r="GJX12" s="46"/>
      <c r="GJY12" s="44"/>
      <c r="GJZ12" s="45"/>
      <c r="GKA12" s="46"/>
      <c r="GKD12" s="45"/>
      <c r="GKE12" s="46"/>
      <c r="GKF12" s="37"/>
      <c r="GKG12" s="37"/>
      <c r="GKH12" s="45"/>
      <c r="GKI12" s="46"/>
      <c r="GKJ12" s="44"/>
      <c r="GKK12" s="45"/>
      <c r="GKL12" s="46"/>
      <c r="GKO12" s="45"/>
      <c r="GKP12" s="46"/>
      <c r="GKQ12" s="37"/>
      <c r="GKR12" s="37"/>
      <c r="GKS12" s="45"/>
      <c r="GKT12" s="46"/>
      <c r="GKU12" s="44"/>
      <c r="GKV12" s="45"/>
      <c r="GKW12" s="46"/>
      <c r="GKZ12" s="45"/>
      <c r="GLA12" s="46"/>
      <c r="GLB12" s="37"/>
      <c r="GLC12" s="37"/>
      <c r="GLD12" s="45"/>
      <c r="GLE12" s="46"/>
      <c r="GLF12" s="44"/>
      <c r="GLG12" s="45"/>
      <c r="GLH12" s="46"/>
      <c r="GLK12" s="45"/>
      <c r="GLL12" s="46"/>
      <c r="GLM12" s="37"/>
      <c r="GLN12" s="37"/>
      <c r="GLO12" s="45"/>
      <c r="GLP12" s="46"/>
      <c r="GLQ12" s="44"/>
      <c r="GLR12" s="45"/>
      <c r="GLS12" s="46"/>
      <c r="GLV12" s="45"/>
      <c r="GLW12" s="46"/>
      <c r="GLX12" s="37"/>
      <c r="GLY12" s="37"/>
      <c r="GLZ12" s="45"/>
      <c r="GMA12" s="46"/>
      <c r="GMB12" s="44"/>
      <c r="GMC12" s="45"/>
      <c r="GMD12" s="46"/>
      <c r="GMG12" s="45"/>
      <c r="GMH12" s="46"/>
      <c r="GMI12" s="37"/>
      <c r="GMJ12" s="37"/>
      <c r="GMK12" s="45"/>
      <c r="GML12" s="46"/>
      <c r="GMM12" s="44"/>
      <c r="GMN12" s="45"/>
      <c r="GMO12" s="46"/>
      <c r="GMR12" s="45"/>
      <c r="GMS12" s="46"/>
      <c r="GMT12" s="37"/>
      <c r="GMU12" s="37"/>
      <c r="GMV12" s="45"/>
      <c r="GMW12" s="46"/>
      <c r="GMX12" s="44"/>
      <c r="GMY12" s="45"/>
      <c r="GMZ12" s="46"/>
      <c r="GNC12" s="45"/>
      <c r="GND12" s="46"/>
      <c r="GNE12" s="37"/>
      <c r="GNF12" s="37"/>
      <c r="GNG12" s="45"/>
      <c r="GNH12" s="46"/>
      <c r="GNI12" s="44"/>
      <c r="GNJ12" s="45"/>
      <c r="GNK12" s="46"/>
      <c r="GNN12" s="45"/>
      <c r="GNO12" s="46"/>
      <c r="GNP12" s="37"/>
      <c r="GNQ12" s="37"/>
      <c r="GNR12" s="45"/>
      <c r="GNS12" s="46"/>
      <c r="GNT12" s="44"/>
      <c r="GNU12" s="45"/>
      <c r="GNV12" s="46"/>
      <c r="GNY12" s="45"/>
      <c r="GNZ12" s="46"/>
      <c r="GOA12" s="37"/>
      <c r="GOB12" s="37"/>
      <c r="GOC12" s="45"/>
      <c r="GOD12" s="46"/>
      <c r="GOE12" s="44"/>
      <c r="GOF12" s="45"/>
      <c r="GOG12" s="46"/>
      <c r="GOJ12" s="45"/>
      <c r="GOK12" s="46"/>
      <c r="GOL12" s="37"/>
      <c r="GOM12" s="37"/>
      <c r="GON12" s="45"/>
      <c r="GOO12" s="46"/>
      <c r="GOP12" s="44"/>
      <c r="GOQ12" s="45"/>
      <c r="GOR12" s="46"/>
      <c r="GOU12" s="45"/>
      <c r="GOV12" s="46"/>
      <c r="GOW12" s="37"/>
      <c r="GOX12" s="37"/>
      <c r="GOY12" s="45"/>
      <c r="GOZ12" s="46"/>
      <c r="GPA12" s="44"/>
      <c r="GPB12" s="45"/>
      <c r="GPC12" s="46"/>
      <c r="GPF12" s="45"/>
      <c r="GPG12" s="46"/>
      <c r="GPH12" s="37"/>
      <c r="GPI12" s="37"/>
      <c r="GPJ12" s="45"/>
      <c r="GPK12" s="46"/>
      <c r="GPL12" s="44"/>
      <c r="GPM12" s="45"/>
      <c r="GPN12" s="46"/>
      <c r="GPQ12" s="45"/>
      <c r="GPR12" s="46"/>
      <c r="GPS12" s="37"/>
      <c r="GPT12" s="37"/>
      <c r="GPU12" s="45"/>
      <c r="GPV12" s="46"/>
      <c r="GPW12" s="44"/>
      <c r="GPX12" s="45"/>
      <c r="GPY12" s="46"/>
      <c r="GQB12" s="45"/>
      <c r="GQC12" s="46"/>
      <c r="GQD12" s="37"/>
      <c r="GQE12" s="37"/>
      <c r="GQF12" s="45"/>
      <c r="GQG12" s="46"/>
      <c r="GQH12" s="44"/>
      <c r="GQI12" s="45"/>
      <c r="GQJ12" s="46"/>
      <c r="GQM12" s="45"/>
      <c r="GQN12" s="46"/>
      <c r="GQO12" s="37"/>
      <c r="GQP12" s="37"/>
      <c r="GQQ12" s="45"/>
      <c r="GQR12" s="46"/>
      <c r="GQS12" s="44"/>
      <c r="GQT12" s="45"/>
      <c r="GQU12" s="46"/>
      <c r="GQX12" s="45"/>
      <c r="GQY12" s="46"/>
      <c r="GQZ12" s="37"/>
      <c r="GRA12" s="37"/>
      <c r="GRB12" s="45"/>
      <c r="GRC12" s="46"/>
      <c r="GRD12" s="44"/>
      <c r="GRE12" s="45"/>
      <c r="GRF12" s="46"/>
      <c r="GRI12" s="45"/>
      <c r="GRJ12" s="46"/>
      <c r="GRK12" s="37"/>
      <c r="GRL12" s="37"/>
      <c r="GRM12" s="45"/>
      <c r="GRN12" s="46"/>
      <c r="GRO12" s="44"/>
      <c r="GRP12" s="45"/>
      <c r="GRQ12" s="46"/>
      <c r="GRT12" s="45"/>
      <c r="GRU12" s="46"/>
      <c r="GRV12" s="37"/>
      <c r="GRW12" s="37"/>
      <c r="GRX12" s="45"/>
      <c r="GRY12" s="46"/>
      <c r="GRZ12" s="44"/>
      <c r="GSA12" s="45"/>
      <c r="GSB12" s="46"/>
      <c r="GSE12" s="45"/>
      <c r="GSF12" s="46"/>
      <c r="GSG12" s="37"/>
      <c r="GSH12" s="37"/>
      <c r="GSI12" s="45"/>
      <c r="GSJ12" s="46"/>
      <c r="GSK12" s="44"/>
      <c r="GSL12" s="45"/>
      <c r="GSM12" s="46"/>
      <c r="GSP12" s="45"/>
      <c r="GSQ12" s="46"/>
      <c r="GSR12" s="37"/>
      <c r="GSS12" s="37"/>
      <c r="GST12" s="45"/>
      <c r="GSU12" s="46"/>
      <c r="GSV12" s="44"/>
      <c r="GSW12" s="45"/>
      <c r="GSX12" s="46"/>
      <c r="GTA12" s="45"/>
      <c r="GTB12" s="46"/>
      <c r="GTC12" s="37"/>
      <c r="GTD12" s="37"/>
      <c r="GTE12" s="45"/>
      <c r="GTF12" s="46"/>
      <c r="GTG12" s="44"/>
      <c r="GTH12" s="45"/>
      <c r="GTI12" s="46"/>
      <c r="GTL12" s="45"/>
      <c r="GTM12" s="46"/>
      <c r="GTN12" s="37"/>
      <c r="GTO12" s="37"/>
      <c r="GTP12" s="45"/>
      <c r="GTQ12" s="46"/>
      <c r="GTR12" s="44"/>
      <c r="GTS12" s="45"/>
      <c r="GTT12" s="46"/>
      <c r="GTW12" s="45"/>
      <c r="GTX12" s="46"/>
      <c r="GTY12" s="37"/>
      <c r="GTZ12" s="37"/>
      <c r="GUA12" s="45"/>
      <c r="GUB12" s="46"/>
      <c r="GUC12" s="44"/>
      <c r="GUD12" s="45"/>
      <c r="GUE12" s="46"/>
      <c r="GUH12" s="45"/>
      <c r="GUI12" s="46"/>
      <c r="GUJ12" s="37"/>
      <c r="GUK12" s="37"/>
      <c r="GUL12" s="45"/>
      <c r="GUM12" s="46"/>
      <c r="GUN12" s="44"/>
      <c r="GUO12" s="45"/>
      <c r="GUP12" s="46"/>
      <c r="GUS12" s="45"/>
      <c r="GUT12" s="46"/>
      <c r="GUU12" s="37"/>
      <c r="GUV12" s="37"/>
      <c r="GUW12" s="45"/>
      <c r="GUX12" s="46"/>
      <c r="GUY12" s="44"/>
      <c r="GUZ12" s="45"/>
      <c r="GVA12" s="46"/>
      <c r="GVD12" s="45"/>
      <c r="GVE12" s="46"/>
      <c r="GVF12" s="37"/>
      <c r="GVG12" s="37"/>
      <c r="GVH12" s="45"/>
      <c r="GVI12" s="46"/>
      <c r="GVJ12" s="44"/>
      <c r="GVK12" s="45"/>
      <c r="GVL12" s="46"/>
      <c r="GVO12" s="45"/>
      <c r="GVP12" s="46"/>
      <c r="GVQ12" s="37"/>
      <c r="GVR12" s="37"/>
      <c r="GVS12" s="45"/>
      <c r="GVT12" s="46"/>
      <c r="GVU12" s="44"/>
      <c r="GVV12" s="45"/>
      <c r="GVW12" s="46"/>
      <c r="GVZ12" s="45"/>
      <c r="GWA12" s="46"/>
      <c r="GWB12" s="37"/>
      <c r="GWC12" s="37"/>
      <c r="GWD12" s="45"/>
      <c r="GWE12" s="46"/>
      <c r="GWF12" s="44"/>
      <c r="GWG12" s="45"/>
      <c r="GWH12" s="46"/>
      <c r="GWK12" s="45"/>
      <c r="GWL12" s="46"/>
      <c r="GWM12" s="37"/>
      <c r="GWN12" s="37"/>
      <c r="GWO12" s="45"/>
      <c r="GWP12" s="46"/>
      <c r="GWQ12" s="44"/>
      <c r="GWR12" s="45"/>
      <c r="GWS12" s="46"/>
      <c r="GWV12" s="45"/>
      <c r="GWW12" s="46"/>
      <c r="GWX12" s="37"/>
      <c r="GWY12" s="37"/>
      <c r="GWZ12" s="45"/>
      <c r="GXA12" s="46"/>
      <c r="GXB12" s="44"/>
      <c r="GXC12" s="45"/>
      <c r="GXD12" s="46"/>
      <c r="GXG12" s="45"/>
      <c r="GXH12" s="46"/>
      <c r="GXI12" s="37"/>
      <c r="GXJ12" s="37"/>
      <c r="GXK12" s="45"/>
      <c r="GXL12" s="46"/>
      <c r="GXM12" s="44"/>
      <c r="GXN12" s="45"/>
      <c r="GXO12" s="46"/>
      <c r="GXR12" s="45"/>
      <c r="GXS12" s="46"/>
      <c r="GXT12" s="37"/>
      <c r="GXU12" s="37"/>
      <c r="GXV12" s="45"/>
      <c r="GXW12" s="46"/>
      <c r="GXX12" s="44"/>
      <c r="GXY12" s="45"/>
      <c r="GXZ12" s="46"/>
      <c r="GYC12" s="45"/>
      <c r="GYD12" s="46"/>
      <c r="GYE12" s="37"/>
      <c r="GYF12" s="37"/>
      <c r="GYG12" s="45"/>
      <c r="GYH12" s="46"/>
      <c r="GYI12" s="44"/>
      <c r="GYJ12" s="45"/>
      <c r="GYK12" s="46"/>
      <c r="GYN12" s="45"/>
      <c r="GYO12" s="46"/>
      <c r="GYP12" s="37"/>
      <c r="GYQ12" s="37"/>
      <c r="GYR12" s="45"/>
      <c r="GYS12" s="46"/>
      <c r="GYT12" s="44"/>
      <c r="GYU12" s="45"/>
      <c r="GYV12" s="46"/>
      <c r="GYY12" s="45"/>
      <c r="GYZ12" s="46"/>
      <c r="GZA12" s="37"/>
      <c r="GZB12" s="37"/>
      <c r="GZC12" s="45"/>
      <c r="GZD12" s="46"/>
      <c r="GZE12" s="44"/>
      <c r="GZF12" s="45"/>
      <c r="GZG12" s="46"/>
      <c r="GZJ12" s="45"/>
      <c r="GZK12" s="46"/>
      <c r="GZL12" s="37"/>
      <c r="GZM12" s="37"/>
      <c r="GZN12" s="45"/>
      <c r="GZO12" s="46"/>
      <c r="GZP12" s="44"/>
      <c r="GZQ12" s="45"/>
      <c r="GZR12" s="46"/>
      <c r="GZU12" s="45"/>
      <c r="GZV12" s="46"/>
      <c r="GZW12" s="37"/>
      <c r="GZX12" s="37"/>
      <c r="GZY12" s="45"/>
      <c r="GZZ12" s="46"/>
      <c r="HAA12" s="44"/>
      <c r="HAB12" s="45"/>
      <c r="HAC12" s="46"/>
      <c r="HAF12" s="45"/>
      <c r="HAG12" s="46"/>
      <c r="HAH12" s="37"/>
      <c r="HAI12" s="37"/>
      <c r="HAJ12" s="45"/>
      <c r="HAK12" s="46"/>
      <c r="HAL12" s="44"/>
      <c r="HAM12" s="45"/>
      <c r="HAN12" s="46"/>
      <c r="HAQ12" s="45"/>
      <c r="HAR12" s="46"/>
      <c r="HAS12" s="37"/>
      <c r="HAT12" s="37"/>
      <c r="HAU12" s="45"/>
      <c r="HAV12" s="46"/>
      <c r="HAW12" s="44"/>
      <c r="HAX12" s="45"/>
      <c r="HAY12" s="46"/>
      <c r="HBB12" s="45"/>
      <c r="HBC12" s="46"/>
      <c r="HBD12" s="37"/>
      <c r="HBE12" s="37"/>
      <c r="HBF12" s="45"/>
      <c r="HBG12" s="46"/>
      <c r="HBH12" s="44"/>
      <c r="HBI12" s="45"/>
      <c r="HBJ12" s="46"/>
      <c r="HBM12" s="45"/>
      <c r="HBN12" s="46"/>
      <c r="HBO12" s="37"/>
      <c r="HBP12" s="37"/>
      <c r="HBQ12" s="45"/>
      <c r="HBR12" s="46"/>
      <c r="HBS12" s="44"/>
      <c r="HBT12" s="45"/>
      <c r="HBU12" s="46"/>
      <c r="HBX12" s="45"/>
      <c r="HBY12" s="46"/>
      <c r="HBZ12" s="37"/>
      <c r="HCA12" s="37"/>
      <c r="HCB12" s="45"/>
      <c r="HCC12" s="46"/>
      <c r="HCD12" s="44"/>
      <c r="HCE12" s="45"/>
      <c r="HCF12" s="46"/>
      <c r="HCI12" s="45"/>
      <c r="HCJ12" s="46"/>
      <c r="HCK12" s="37"/>
      <c r="HCL12" s="37"/>
      <c r="HCM12" s="45"/>
      <c r="HCN12" s="46"/>
      <c r="HCO12" s="44"/>
      <c r="HCP12" s="45"/>
      <c r="HCQ12" s="46"/>
      <c r="HCT12" s="45"/>
      <c r="HCU12" s="46"/>
      <c r="HCV12" s="37"/>
      <c r="HCW12" s="37"/>
      <c r="HCX12" s="45"/>
      <c r="HCY12" s="46"/>
      <c r="HCZ12" s="44"/>
      <c r="HDA12" s="45"/>
      <c r="HDB12" s="46"/>
      <c r="HDE12" s="45"/>
      <c r="HDF12" s="46"/>
      <c r="HDG12" s="37"/>
      <c r="HDH12" s="37"/>
      <c r="HDI12" s="45"/>
      <c r="HDJ12" s="46"/>
      <c r="HDK12" s="44"/>
      <c r="HDL12" s="45"/>
      <c r="HDM12" s="46"/>
      <c r="HDP12" s="45"/>
      <c r="HDQ12" s="46"/>
      <c r="HDR12" s="37"/>
      <c r="HDS12" s="37"/>
      <c r="HDT12" s="45"/>
      <c r="HDU12" s="46"/>
      <c r="HDV12" s="44"/>
      <c r="HDW12" s="45"/>
      <c r="HDX12" s="46"/>
      <c r="HEA12" s="45"/>
      <c r="HEB12" s="46"/>
      <c r="HEC12" s="37"/>
      <c r="HED12" s="37"/>
      <c r="HEE12" s="45"/>
      <c r="HEF12" s="46"/>
      <c r="HEG12" s="44"/>
      <c r="HEH12" s="45"/>
      <c r="HEI12" s="46"/>
      <c r="HEL12" s="45"/>
      <c r="HEM12" s="46"/>
      <c r="HEN12" s="37"/>
      <c r="HEO12" s="37"/>
      <c r="HEP12" s="45"/>
      <c r="HEQ12" s="46"/>
      <c r="HER12" s="44"/>
      <c r="HES12" s="45"/>
      <c r="HET12" s="46"/>
      <c r="HEW12" s="45"/>
      <c r="HEX12" s="46"/>
      <c r="HEY12" s="37"/>
      <c r="HEZ12" s="37"/>
      <c r="HFA12" s="45"/>
      <c r="HFB12" s="46"/>
      <c r="HFC12" s="44"/>
      <c r="HFD12" s="45"/>
      <c r="HFE12" s="46"/>
      <c r="HFH12" s="45"/>
      <c r="HFI12" s="46"/>
      <c r="HFJ12" s="37"/>
      <c r="HFK12" s="37"/>
      <c r="HFL12" s="45"/>
      <c r="HFM12" s="46"/>
      <c r="HFN12" s="44"/>
      <c r="HFO12" s="45"/>
      <c r="HFP12" s="46"/>
      <c r="HFS12" s="45"/>
      <c r="HFT12" s="46"/>
      <c r="HFU12" s="37"/>
      <c r="HFV12" s="37"/>
      <c r="HFW12" s="45"/>
      <c r="HFX12" s="46"/>
      <c r="HFY12" s="44"/>
      <c r="HFZ12" s="45"/>
      <c r="HGA12" s="46"/>
      <c r="HGD12" s="45"/>
      <c r="HGE12" s="46"/>
      <c r="HGF12" s="37"/>
      <c r="HGG12" s="37"/>
      <c r="HGH12" s="45"/>
      <c r="HGI12" s="46"/>
      <c r="HGJ12" s="44"/>
      <c r="HGK12" s="45"/>
      <c r="HGL12" s="46"/>
      <c r="HGO12" s="45"/>
      <c r="HGP12" s="46"/>
      <c r="HGQ12" s="37"/>
      <c r="HGR12" s="37"/>
      <c r="HGS12" s="45"/>
      <c r="HGT12" s="46"/>
      <c r="HGU12" s="44"/>
      <c r="HGV12" s="45"/>
      <c r="HGW12" s="46"/>
      <c r="HGZ12" s="45"/>
      <c r="HHA12" s="46"/>
      <c r="HHB12" s="37"/>
      <c r="HHC12" s="37"/>
      <c r="HHD12" s="45"/>
      <c r="HHE12" s="46"/>
      <c r="HHF12" s="44"/>
      <c r="HHG12" s="45"/>
      <c r="HHH12" s="46"/>
      <c r="HHK12" s="45"/>
      <c r="HHL12" s="46"/>
      <c r="HHM12" s="37"/>
      <c r="HHN12" s="37"/>
      <c r="HHO12" s="45"/>
      <c r="HHP12" s="46"/>
      <c r="HHQ12" s="44"/>
      <c r="HHR12" s="45"/>
      <c r="HHS12" s="46"/>
      <c r="HHV12" s="45"/>
      <c r="HHW12" s="46"/>
      <c r="HHX12" s="37"/>
      <c r="HHY12" s="37"/>
      <c r="HHZ12" s="45"/>
      <c r="HIA12" s="46"/>
      <c r="HIB12" s="44"/>
      <c r="HIC12" s="45"/>
      <c r="HID12" s="46"/>
      <c r="HIG12" s="45"/>
      <c r="HIH12" s="46"/>
      <c r="HII12" s="37"/>
      <c r="HIJ12" s="37"/>
      <c r="HIK12" s="45"/>
      <c r="HIL12" s="46"/>
      <c r="HIM12" s="44"/>
      <c r="HIN12" s="45"/>
      <c r="HIO12" s="46"/>
      <c r="HIR12" s="45"/>
      <c r="HIS12" s="46"/>
      <c r="HIT12" s="37"/>
      <c r="HIU12" s="37"/>
      <c r="HIV12" s="45"/>
      <c r="HIW12" s="46"/>
      <c r="HIX12" s="44"/>
      <c r="HIY12" s="45"/>
      <c r="HIZ12" s="46"/>
      <c r="HJC12" s="45"/>
      <c r="HJD12" s="46"/>
      <c r="HJE12" s="37"/>
      <c r="HJF12" s="37"/>
      <c r="HJG12" s="45"/>
      <c r="HJH12" s="46"/>
      <c r="HJI12" s="44"/>
      <c r="HJJ12" s="45"/>
      <c r="HJK12" s="46"/>
      <c r="HJN12" s="45"/>
      <c r="HJO12" s="46"/>
      <c r="HJP12" s="37"/>
      <c r="HJQ12" s="37"/>
      <c r="HJR12" s="45"/>
      <c r="HJS12" s="46"/>
      <c r="HJT12" s="44"/>
      <c r="HJU12" s="45"/>
      <c r="HJV12" s="46"/>
      <c r="HJY12" s="45"/>
      <c r="HJZ12" s="46"/>
      <c r="HKA12" s="37"/>
      <c r="HKB12" s="37"/>
      <c r="HKC12" s="45"/>
      <c r="HKD12" s="46"/>
      <c r="HKE12" s="44"/>
      <c r="HKF12" s="45"/>
      <c r="HKG12" s="46"/>
      <c r="HKJ12" s="45"/>
      <c r="HKK12" s="46"/>
      <c r="HKL12" s="37"/>
      <c r="HKM12" s="37"/>
      <c r="HKN12" s="45"/>
      <c r="HKO12" s="46"/>
      <c r="HKP12" s="44"/>
      <c r="HKQ12" s="45"/>
      <c r="HKR12" s="46"/>
      <c r="HKU12" s="45"/>
      <c r="HKV12" s="46"/>
      <c r="HKW12" s="37"/>
      <c r="HKX12" s="37"/>
      <c r="HKY12" s="45"/>
      <c r="HKZ12" s="46"/>
      <c r="HLA12" s="44"/>
      <c r="HLB12" s="45"/>
      <c r="HLC12" s="46"/>
      <c r="HLF12" s="45"/>
      <c r="HLG12" s="46"/>
      <c r="HLH12" s="37"/>
      <c r="HLI12" s="37"/>
      <c r="HLJ12" s="45"/>
      <c r="HLK12" s="46"/>
      <c r="HLL12" s="44"/>
      <c r="HLM12" s="45"/>
      <c r="HLN12" s="46"/>
      <c r="HLQ12" s="45"/>
      <c r="HLR12" s="46"/>
      <c r="HLS12" s="37"/>
      <c r="HLT12" s="37"/>
      <c r="HLU12" s="45"/>
      <c r="HLV12" s="46"/>
      <c r="HLW12" s="44"/>
      <c r="HLX12" s="45"/>
      <c r="HLY12" s="46"/>
      <c r="HMB12" s="45"/>
      <c r="HMC12" s="46"/>
      <c r="HMD12" s="37"/>
      <c r="HME12" s="37"/>
      <c r="HMF12" s="45"/>
      <c r="HMG12" s="46"/>
      <c r="HMH12" s="44"/>
      <c r="HMI12" s="45"/>
      <c r="HMJ12" s="46"/>
      <c r="HMM12" s="45"/>
      <c r="HMN12" s="46"/>
      <c r="HMO12" s="37"/>
      <c r="HMP12" s="37"/>
      <c r="HMQ12" s="45"/>
      <c r="HMR12" s="46"/>
      <c r="HMS12" s="44"/>
      <c r="HMT12" s="45"/>
      <c r="HMU12" s="46"/>
      <c r="HMX12" s="45"/>
      <c r="HMY12" s="46"/>
      <c r="HMZ12" s="37"/>
      <c r="HNA12" s="37"/>
      <c r="HNB12" s="45"/>
      <c r="HNC12" s="46"/>
      <c r="HND12" s="44"/>
      <c r="HNE12" s="45"/>
      <c r="HNF12" s="46"/>
      <c r="HNI12" s="45"/>
      <c r="HNJ12" s="46"/>
      <c r="HNK12" s="37"/>
      <c r="HNL12" s="37"/>
      <c r="HNM12" s="45"/>
      <c r="HNN12" s="46"/>
      <c r="HNO12" s="44"/>
      <c r="HNP12" s="45"/>
      <c r="HNQ12" s="46"/>
      <c r="HNT12" s="45"/>
      <c r="HNU12" s="46"/>
      <c r="HNV12" s="37"/>
      <c r="HNW12" s="37"/>
      <c r="HNX12" s="45"/>
      <c r="HNY12" s="46"/>
      <c r="HNZ12" s="44"/>
      <c r="HOA12" s="45"/>
      <c r="HOB12" s="46"/>
      <c r="HOE12" s="45"/>
      <c r="HOF12" s="46"/>
      <c r="HOG12" s="37"/>
      <c r="HOH12" s="37"/>
      <c r="HOI12" s="45"/>
      <c r="HOJ12" s="46"/>
      <c r="HOK12" s="44"/>
      <c r="HOL12" s="45"/>
      <c r="HOM12" s="46"/>
      <c r="HOP12" s="45"/>
      <c r="HOQ12" s="46"/>
      <c r="HOR12" s="37"/>
      <c r="HOS12" s="37"/>
      <c r="HOT12" s="45"/>
      <c r="HOU12" s="46"/>
      <c r="HOV12" s="44"/>
      <c r="HOW12" s="45"/>
      <c r="HOX12" s="46"/>
      <c r="HPA12" s="45"/>
      <c r="HPB12" s="46"/>
      <c r="HPC12" s="37"/>
      <c r="HPD12" s="37"/>
      <c r="HPE12" s="45"/>
      <c r="HPF12" s="46"/>
      <c r="HPG12" s="44"/>
      <c r="HPH12" s="45"/>
      <c r="HPI12" s="46"/>
      <c r="HPL12" s="45"/>
      <c r="HPM12" s="46"/>
      <c r="HPN12" s="37"/>
      <c r="HPO12" s="37"/>
      <c r="HPP12" s="45"/>
      <c r="HPQ12" s="46"/>
      <c r="HPR12" s="44"/>
      <c r="HPS12" s="45"/>
      <c r="HPT12" s="46"/>
      <c r="HPW12" s="45"/>
      <c r="HPX12" s="46"/>
      <c r="HPY12" s="37"/>
      <c r="HPZ12" s="37"/>
      <c r="HQA12" s="45"/>
      <c r="HQB12" s="46"/>
      <c r="HQC12" s="44"/>
      <c r="HQD12" s="45"/>
      <c r="HQE12" s="46"/>
      <c r="HQH12" s="45"/>
      <c r="HQI12" s="46"/>
      <c r="HQJ12" s="37"/>
      <c r="HQK12" s="37"/>
      <c r="HQL12" s="45"/>
      <c r="HQM12" s="46"/>
      <c r="HQN12" s="44"/>
      <c r="HQO12" s="45"/>
      <c r="HQP12" s="46"/>
      <c r="HQS12" s="45"/>
      <c r="HQT12" s="46"/>
      <c r="HQU12" s="37"/>
      <c r="HQV12" s="37"/>
      <c r="HQW12" s="45"/>
      <c r="HQX12" s="46"/>
      <c r="HQY12" s="44"/>
      <c r="HQZ12" s="45"/>
      <c r="HRA12" s="46"/>
      <c r="HRD12" s="45"/>
      <c r="HRE12" s="46"/>
      <c r="HRF12" s="37"/>
      <c r="HRG12" s="37"/>
      <c r="HRH12" s="45"/>
      <c r="HRI12" s="46"/>
      <c r="HRJ12" s="44"/>
      <c r="HRK12" s="45"/>
      <c r="HRL12" s="46"/>
      <c r="HRO12" s="45"/>
      <c r="HRP12" s="46"/>
      <c r="HRQ12" s="37"/>
      <c r="HRR12" s="37"/>
      <c r="HRS12" s="45"/>
      <c r="HRT12" s="46"/>
      <c r="HRU12" s="44"/>
      <c r="HRV12" s="45"/>
      <c r="HRW12" s="46"/>
      <c r="HRZ12" s="45"/>
      <c r="HSA12" s="46"/>
      <c r="HSB12" s="37"/>
      <c r="HSC12" s="37"/>
      <c r="HSD12" s="45"/>
      <c r="HSE12" s="46"/>
      <c r="HSF12" s="44"/>
      <c r="HSG12" s="45"/>
      <c r="HSH12" s="46"/>
      <c r="HSK12" s="45"/>
      <c r="HSL12" s="46"/>
      <c r="HSM12" s="37"/>
      <c r="HSN12" s="37"/>
      <c r="HSO12" s="45"/>
      <c r="HSP12" s="46"/>
      <c r="HSQ12" s="44"/>
      <c r="HSR12" s="45"/>
      <c r="HSS12" s="46"/>
      <c r="HSV12" s="45"/>
      <c r="HSW12" s="46"/>
      <c r="HSX12" s="37"/>
      <c r="HSY12" s="37"/>
      <c r="HSZ12" s="45"/>
      <c r="HTA12" s="46"/>
      <c r="HTB12" s="44"/>
      <c r="HTC12" s="45"/>
      <c r="HTD12" s="46"/>
      <c r="HTG12" s="45"/>
      <c r="HTH12" s="46"/>
      <c r="HTI12" s="37"/>
      <c r="HTJ12" s="37"/>
      <c r="HTK12" s="45"/>
      <c r="HTL12" s="46"/>
      <c r="HTM12" s="44"/>
      <c r="HTN12" s="45"/>
      <c r="HTO12" s="46"/>
      <c r="HTR12" s="45"/>
      <c r="HTS12" s="46"/>
      <c r="HTT12" s="37"/>
      <c r="HTU12" s="37"/>
      <c r="HTV12" s="45"/>
      <c r="HTW12" s="46"/>
      <c r="HTX12" s="44"/>
      <c r="HTY12" s="45"/>
      <c r="HTZ12" s="46"/>
      <c r="HUC12" s="45"/>
      <c r="HUD12" s="46"/>
      <c r="HUE12" s="37"/>
      <c r="HUF12" s="37"/>
      <c r="HUG12" s="45"/>
      <c r="HUH12" s="46"/>
      <c r="HUI12" s="44"/>
      <c r="HUJ12" s="45"/>
      <c r="HUK12" s="46"/>
      <c r="HUN12" s="45"/>
      <c r="HUO12" s="46"/>
      <c r="HUP12" s="37"/>
      <c r="HUQ12" s="37"/>
      <c r="HUR12" s="45"/>
      <c r="HUS12" s="46"/>
      <c r="HUT12" s="44"/>
      <c r="HUU12" s="45"/>
      <c r="HUV12" s="46"/>
      <c r="HUY12" s="45"/>
      <c r="HUZ12" s="46"/>
      <c r="HVA12" s="37"/>
      <c r="HVB12" s="37"/>
      <c r="HVC12" s="45"/>
      <c r="HVD12" s="46"/>
      <c r="HVE12" s="44"/>
      <c r="HVF12" s="45"/>
      <c r="HVG12" s="46"/>
      <c r="HVJ12" s="45"/>
      <c r="HVK12" s="46"/>
      <c r="HVL12" s="37"/>
      <c r="HVM12" s="37"/>
      <c r="HVN12" s="45"/>
      <c r="HVO12" s="46"/>
      <c r="HVP12" s="44"/>
      <c r="HVQ12" s="45"/>
      <c r="HVR12" s="46"/>
      <c r="HVU12" s="45"/>
      <c r="HVV12" s="46"/>
      <c r="HVW12" s="37"/>
      <c r="HVX12" s="37"/>
      <c r="HVY12" s="45"/>
      <c r="HVZ12" s="46"/>
      <c r="HWA12" s="44"/>
      <c r="HWB12" s="45"/>
      <c r="HWC12" s="46"/>
      <c r="HWF12" s="45"/>
      <c r="HWG12" s="46"/>
      <c r="HWH12" s="37"/>
      <c r="HWI12" s="37"/>
      <c r="HWJ12" s="45"/>
      <c r="HWK12" s="46"/>
      <c r="HWL12" s="44"/>
      <c r="HWM12" s="45"/>
      <c r="HWN12" s="46"/>
      <c r="HWQ12" s="45"/>
      <c r="HWR12" s="46"/>
      <c r="HWS12" s="37"/>
      <c r="HWT12" s="37"/>
      <c r="HWU12" s="45"/>
      <c r="HWV12" s="46"/>
      <c r="HWW12" s="44"/>
      <c r="HWX12" s="45"/>
      <c r="HWY12" s="46"/>
      <c r="HXB12" s="45"/>
      <c r="HXC12" s="46"/>
      <c r="HXD12" s="37"/>
      <c r="HXE12" s="37"/>
      <c r="HXF12" s="45"/>
      <c r="HXG12" s="46"/>
      <c r="HXH12" s="44"/>
      <c r="HXI12" s="45"/>
      <c r="HXJ12" s="46"/>
      <c r="HXM12" s="45"/>
      <c r="HXN12" s="46"/>
      <c r="HXO12" s="37"/>
      <c r="HXP12" s="37"/>
      <c r="HXQ12" s="45"/>
      <c r="HXR12" s="46"/>
      <c r="HXS12" s="44"/>
      <c r="HXT12" s="45"/>
      <c r="HXU12" s="46"/>
      <c r="HXX12" s="45"/>
      <c r="HXY12" s="46"/>
      <c r="HXZ12" s="37"/>
      <c r="HYA12" s="37"/>
      <c r="HYB12" s="45"/>
      <c r="HYC12" s="46"/>
      <c r="HYD12" s="44"/>
      <c r="HYE12" s="45"/>
      <c r="HYF12" s="46"/>
      <c r="HYI12" s="45"/>
      <c r="HYJ12" s="46"/>
      <c r="HYK12" s="37"/>
      <c r="HYL12" s="37"/>
      <c r="HYM12" s="45"/>
      <c r="HYN12" s="46"/>
      <c r="HYO12" s="44"/>
      <c r="HYP12" s="45"/>
      <c r="HYQ12" s="46"/>
      <c r="HYT12" s="45"/>
      <c r="HYU12" s="46"/>
      <c r="HYV12" s="37"/>
      <c r="HYW12" s="37"/>
      <c r="HYX12" s="45"/>
      <c r="HYY12" s="46"/>
      <c r="HYZ12" s="44"/>
      <c r="HZA12" s="45"/>
      <c r="HZB12" s="46"/>
      <c r="HZE12" s="45"/>
      <c r="HZF12" s="46"/>
      <c r="HZG12" s="37"/>
      <c r="HZH12" s="37"/>
      <c r="HZI12" s="45"/>
      <c r="HZJ12" s="46"/>
      <c r="HZK12" s="44"/>
      <c r="HZL12" s="45"/>
      <c r="HZM12" s="46"/>
      <c r="HZP12" s="45"/>
      <c r="HZQ12" s="46"/>
      <c r="HZR12" s="37"/>
      <c r="HZS12" s="37"/>
      <c r="HZT12" s="45"/>
      <c r="HZU12" s="46"/>
      <c r="HZV12" s="44"/>
      <c r="HZW12" s="45"/>
      <c r="HZX12" s="46"/>
      <c r="IAA12" s="45"/>
      <c r="IAB12" s="46"/>
      <c r="IAC12" s="37"/>
      <c r="IAD12" s="37"/>
      <c r="IAE12" s="45"/>
      <c r="IAF12" s="46"/>
      <c r="IAG12" s="44"/>
      <c r="IAH12" s="45"/>
      <c r="IAI12" s="46"/>
      <c r="IAL12" s="45"/>
      <c r="IAM12" s="46"/>
      <c r="IAN12" s="37"/>
      <c r="IAO12" s="37"/>
      <c r="IAP12" s="45"/>
      <c r="IAQ12" s="46"/>
      <c r="IAR12" s="44"/>
      <c r="IAS12" s="45"/>
      <c r="IAT12" s="46"/>
      <c r="IAW12" s="45"/>
      <c r="IAX12" s="46"/>
      <c r="IAY12" s="37"/>
      <c r="IAZ12" s="37"/>
      <c r="IBA12" s="45"/>
      <c r="IBB12" s="46"/>
      <c r="IBC12" s="44"/>
      <c r="IBD12" s="45"/>
      <c r="IBE12" s="46"/>
      <c r="IBH12" s="45"/>
      <c r="IBI12" s="46"/>
      <c r="IBJ12" s="37"/>
      <c r="IBK12" s="37"/>
      <c r="IBL12" s="45"/>
      <c r="IBM12" s="46"/>
      <c r="IBN12" s="44"/>
      <c r="IBO12" s="45"/>
      <c r="IBP12" s="46"/>
      <c r="IBS12" s="45"/>
      <c r="IBT12" s="46"/>
      <c r="IBU12" s="37"/>
      <c r="IBV12" s="37"/>
      <c r="IBW12" s="45"/>
      <c r="IBX12" s="46"/>
      <c r="IBY12" s="44"/>
      <c r="IBZ12" s="45"/>
      <c r="ICA12" s="46"/>
      <c r="ICD12" s="45"/>
      <c r="ICE12" s="46"/>
      <c r="ICF12" s="37"/>
      <c r="ICG12" s="37"/>
      <c r="ICH12" s="45"/>
      <c r="ICI12" s="46"/>
      <c r="ICJ12" s="44"/>
      <c r="ICK12" s="45"/>
      <c r="ICL12" s="46"/>
      <c r="ICO12" s="45"/>
      <c r="ICP12" s="46"/>
      <c r="ICQ12" s="37"/>
      <c r="ICR12" s="37"/>
      <c r="ICS12" s="45"/>
      <c r="ICT12" s="46"/>
      <c r="ICU12" s="44"/>
      <c r="ICV12" s="45"/>
      <c r="ICW12" s="46"/>
      <c r="ICZ12" s="45"/>
      <c r="IDA12" s="46"/>
      <c r="IDB12" s="37"/>
      <c r="IDC12" s="37"/>
      <c r="IDD12" s="45"/>
      <c r="IDE12" s="46"/>
      <c r="IDF12" s="44"/>
      <c r="IDG12" s="45"/>
      <c r="IDH12" s="46"/>
      <c r="IDK12" s="45"/>
      <c r="IDL12" s="46"/>
      <c r="IDM12" s="37"/>
      <c r="IDN12" s="37"/>
      <c r="IDO12" s="45"/>
      <c r="IDP12" s="46"/>
      <c r="IDQ12" s="44"/>
      <c r="IDR12" s="45"/>
      <c r="IDS12" s="46"/>
      <c r="IDV12" s="45"/>
      <c r="IDW12" s="46"/>
      <c r="IDX12" s="37"/>
      <c r="IDY12" s="37"/>
      <c r="IDZ12" s="45"/>
      <c r="IEA12" s="46"/>
      <c r="IEB12" s="44"/>
      <c r="IEC12" s="45"/>
      <c r="IED12" s="46"/>
      <c r="IEG12" s="45"/>
      <c r="IEH12" s="46"/>
      <c r="IEI12" s="37"/>
      <c r="IEJ12" s="37"/>
      <c r="IEK12" s="45"/>
      <c r="IEL12" s="46"/>
      <c r="IEM12" s="44"/>
      <c r="IEN12" s="45"/>
      <c r="IEO12" s="46"/>
      <c r="IER12" s="45"/>
      <c r="IES12" s="46"/>
      <c r="IET12" s="37"/>
      <c r="IEU12" s="37"/>
      <c r="IEV12" s="45"/>
      <c r="IEW12" s="46"/>
      <c r="IEX12" s="44"/>
      <c r="IEY12" s="45"/>
      <c r="IEZ12" s="46"/>
      <c r="IFC12" s="45"/>
      <c r="IFD12" s="46"/>
      <c r="IFE12" s="37"/>
      <c r="IFF12" s="37"/>
      <c r="IFG12" s="45"/>
      <c r="IFH12" s="46"/>
      <c r="IFI12" s="44"/>
      <c r="IFJ12" s="45"/>
      <c r="IFK12" s="46"/>
      <c r="IFN12" s="45"/>
      <c r="IFO12" s="46"/>
      <c r="IFP12" s="37"/>
      <c r="IFQ12" s="37"/>
      <c r="IFR12" s="45"/>
      <c r="IFS12" s="46"/>
      <c r="IFT12" s="44"/>
      <c r="IFU12" s="45"/>
      <c r="IFV12" s="46"/>
      <c r="IFY12" s="45"/>
      <c r="IFZ12" s="46"/>
      <c r="IGA12" s="37"/>
      <c r="IGB12" s="37"/>
      <c r="IGC12" s="45"/>
      <c r="IGD12" s="46"/>
      <c r="IGE12" s="44"/>
      <c r="IGF12" s="45"/>
      <c r="IGG12" s="46"/>
      <c r="IGJ12" s="45"/>
      <c r="IGK12" s="46"/>
      <c r="IGL12" s="37"/>
      <c r="IGM12" s="37"/>
      <c r="IGN12" s="45"/>
      <c r="IGO12" s="46"/>
      <c r="IGP12" s="44"/>
      <c r="IGQ12" s="45"/>
      <c r="IGR12" s="46"/>
      <c r="IGU12" s="45"/>
      <c r="IGV12" s="46"/>
      <c r="IGW12" s="37"/>
      <c r="IGX12" s="37"/>
      <c r="IGY12" s="45"/>
      <c r="IGZ12" s="46"/>
      <c r="IHA12" s="44"/>
      <c r="IHB12" s="45"/>
      <c r="IHC12" s="46"/>
      <c r="IHF12" s="45"/>
      <c r="IHG12" s="46"/>
      <c r="IHH12" s="37"/>
      <c r="IHI12" s="37"/>
      <c r="IHJ12" s="45"/>
      <c r="IHK12" s="46"/>
      <c r="IHL12" s="44"/>
      <c r="IHM12" s="45"/>
      <c r="IHN12" s="46"/>
      <c r="IHQ12" s="45"/>
      <c r="IHR12" s="46"/>
      <c r="IHS12" s="37"/>
      <c r="IHT12" s="37"/>
      <c r="IHU12" s="45"/>
      <c r="IHV12" s="46"/>
      <c r="IHW12" s="44"/>
      <c r="IHX12" s="45"/>
      <c r="IHY12" s="46"/>
      <c r="IIB12" s="45"/>
      <c r="IIC12" s="46"/>
      <c r="IID12" s="37"/>
      <c r="IIE12" s="37"/>
      <c r="IIF12" s="45"/>
      <c r="IIG12" s="46"/>
      <c r="IIH12" s="44"/>
      <c r="III12" s="45"/>
      <c r="IIJ12" s="46"/>
      <c r="IIM12" s="45"/>
      <c r="IIN12" s="46"/>
      <c r="IIO12" s="37"/>
      <c r="IIP12" s="37"/>
      <c r="IIQ12" s="45"/>
      <c r="IIR12" s="46"/>
      <c r="IIS12" s="44"/>
      <c r="IIT12" s="45"/>
      <c r="IIU12" s="46"/>
      <c r="IIX12" s="45"/>
      <c r="IIY12" s="46"/>
      <c r="IIZ12" s="37"/>
      <c r="IJA12" s="37"/>
      <c r="IJB12" s="45"/>
      <c r="IJC12" s="46"/>
      <c r="IJD12" s="44"/>
      <c r="IJE12" s="45"/>
      <c r="IJF12" s="46"/>
      <c r="IJI12" s="45"/>
      <c r="IJJ12" s="46"/>
      <c r="IJK12" s="37"/>
      <c r="IJL12" s="37"/>
      <c r="IJM12" s="45"/>
      <c r="IJN12" s="46"/>
      <c r="IJO12" s="44"/>
      <c r="IJP12" s="45"/>
      <c r="IJQ12" s="46"/>
      <c r="IJT12" s="45"/>
      <c r="IJU12" s="46"/>
      <c r="IJV12" s="37"/>
      <c r="IJW12" s="37"/>
      <c r="IJX12" s="45"/>
      <c r="IJY12" s="46"/>
      <c r="IJZ12" s="44"/>
      <c r="IKA12" s="45"/>
      <c r="IKB12" s="46"/>
      <c r="IKE12" s="45"/>
      <c r="IKF12" s="46"/>
      <c r="IKG12" s="37"/>
      <c r="IKH12" s="37"/>
      <c r="IKI12" s="45"/>
      <c r="IKJ12" s="46"/>
      <c r="IKK12" s="44"/>
      <c r="IKL12" s="45"/>
      <c r="IKM12" s="46"/>
      <c r="IKP12" s="45"/>
      <c r="IKQ12" s="46"/>
      <c r="IKR12" s="37"/>
      <c r="IKS12" s="37"/>
      <c r="IKT12" s="45"/>
      <c r="IKU12" s="46"/>
      <c r="IKV12" s="44"/>
      <c r="IKW12" s="45"/>
      <c r="IKX12" s="46"/>
      <c r="ILA12" s="45"/>
      <c r="ILB12" s="46"/>
      <c r="ILC12" s="37"/>
      <c r="ILD12" s="37"/>
      <c r="ILE12" s="45"/>
      <c r="ILF12" s="46"/>
      <c r="ILG12" s="44"/>
      <c r="ILH12" s="45"/>
      <c r="ILI12" s="46"/>
      <c r="ILL12" s="45"/>
      <c r="ILM12" s="46"/>
      <c r="ILN12" s="37"/>
      <c r="ILO12" s="37"/>
      <c r="ILP12" s="45"/>
      <c r="ILQ12" s="46"/>
      <c r="ILR12" s="44"/>
      <c r="ILS12" s="45"/>
      <c r="ILT12" s="46"/>
      <c r="ILW12" s="45"/>
      <c r="ILX12" s="46"/>
      <c r="ILY12" s="37"/>
      <c r="ILZ12" s="37"/>
      <c r="IMA12" s="45"/>
      <c r="IMB12" s="46"/>
      <c r="IMC12" s="44"/>
      <c r="IMD12" s="45"/>
      <c r="IME12" s="46"/>
      <c r="IMH12" s="45"/>
      <c r="IMI12" s="46"/>
      <c r="IMJ12" s="37"/>
      <c r="IMK12" s="37"/>
      <c r="IML12" s="45"/>
      <c r="IMM12" s="46"/>
      <c r="IMN12" s="44"/>
      <c r="IMO12" s="45"/>
      <c r="IMP12" s="46"/>
      <c r="IMS12" s="45"/>
      <c r="IMT12" s="46"/>
      <c r="IMU12" s="37"/>
      <c r="IMV12" s="37"/>
      <c r="IMW12" s="45"/>
      <c r="IMX12" s="46"/>
      <c r="IMY12" s="44"/>
      <c r="IMZ12" s="45"/>
      <c r="INA12" s="46"/>
      <c r="IND12" s="45"/>
      <c r="INE12" s="46"/>
      <c r="INF12" s="37"/>
      <c r="ING12" s="37"/>
      <c r="INH12" s="45"/>
      <c r="INI12" s="46"/>
      <c r="INJ12" s="44"/>
      <c r="INK12" s="45"/>
      <c r="INL12" s="46"/>
      <c r="INO12" s="45"/>
      <c r="INP12" s="46"/>
      <c r="INQ12" s="37"/>
      <c r="INR12" s="37"/>
      <c r="INS12" s="45"/>
      <c r="INT12" s="46"/>
      <c r="INU12" s="44"/>
      <c r="INV12" s="45"/>
      <c r="INW12" s="46"/>
      <c r="INZ12" s="45"/>
      <c r="IOA12" s="46"/>
      <c r="IOB12" s="37"/>
      <c r="IOC12" s="37"/>
      <c r="IOD12" s="45"/>
      <c r="IOE12" s="46"/>
      <c r="IOF12" s="44"/>
      <c r="IOG12" s="45"/>
      <c r="IOH12" s="46"/>
      <c r="IOK12" s="45"/>
      <c r="IOL12" s="46"/>
      <c r="IOM12" s="37"/>
      <c r="ION12" s="37"/>
      <c r="IOO12" s="45"/>
      <c r="IOP12" s="46"/>
      <c r="IOQ12" s="44"/>
      <c r="IOR12" s="45"/>
      <c r="IOS12" s="46"/>
      <c r="IOV12" s="45"/>
      <c r="IOW12" s="46"/>
      <c r="IOX12" s="37"/>
      <c r="IOY12" s="37"/>
      <c r="IOZ12" s="45"/>
      <c r="IPA12" s="46"/>
      <c r="IPB12" s="44"/>
      <c r="IPC12" s="45"/>
      <c r="IPD12" s="46"/>
      <c r="IPG12" s="45"/>
      <c r="IPH12" s="46"/>
      <c r="IPI12" s="37"/>
      <c r="IPJ12" s="37"/>
      <c r="IPK12" s="45"/>
      <c r="IPL12" s="46"/>
      <c r="IPM12" s="44"/>
      <c r="IPN12" s="45"/>
      <c r="IPO12" s="46"/>
      <c r="IPR12" s="45"/>
      <c r="IPS12" s="46"/>
      <c r="IPT12" s="37"/>
      <c r="IPU12" s="37"/>
      <c r="IPV12" s="45"/>
      <c r="IPW12" s="46"/>
      <c r="IPX12" s="44"/>
      <c r="IPY12" s="45"/>
      <c r="IPZ12" s="46"/>
      <c r="IQC12" s="45"/>
      <c r="IQD12" s="46"/>
      <c r="IQE12" s="37"/>
      <c r="IQF12" s="37"/>
      <c r="IQG12" s="45"/>
      <c r="IQH12" s="46"/>
      <c r="IQI12" s="44"/>
      <c r="IQJ12" s="45"/>
      <c r="IQK12" s="46"/>
      <c r="IQN12" s="45"/>
      <c r="IQO12" s="46"/>
      <c r="IQP12" s="37"/>
      <c r="IQQ12" s="37"/>
      <c r="IQR12" s="45"/>
      <c r="IQS12" s="46"/>
      <c r="IQT12" s="44"/>
      <c r="IQU12" s="45"/>
      <c r="IQV12" s="46"/>
      <c r="IQY12" s="45"/>
      <c r="IQZ12" s="46"/>
      <c r="IRA12" s="37"/>
      <c r="IRB12" s="37"/>
      <c r="IRC12" s="45"/>
      <c r="IRD12" s="46"/>
      <c r="IRE12" s="44"/>
      <c r="IRF12" s="45"/>
      <c r="IRG12" s="46"/>
      <c r="IRJ12" s="45"/>
      <c r="IRK12" s="46"/>
      <c r="IRL12" s="37"/>
      <c r="IRM12" s="37"/>
      <c r="IRN12" s="45"/>
      <c r="IRO12" s="46"/>
      <c r="IRP12" s="44"/>
      <c r="IRQ12" s="45"/>
      <c r="IRR12" s="46"/>
      <c r="IRU12" s="45"/>
      <c r="IRV12" s="46"/>
      <c r="IRW12" s="37"/>
      <c r="IRX12" s="37"/>
      <c r="IRY12" s="45"/>
      <c r="IRZ12" s="46"/>
      <c r="ISA12" s="44"/>
      <c r="ISB12" s="45"/>
      <c r="ISC12" s="46"/>
      <c r="ISF12" s="45"/>
      <c r="ISG12" s="46"/>
      <c r="ISH12" s="37"/>
      <c r="ISI12" s="37"/>
      <c r="ISJ12" s="45"/>
      <c r="ISK12" s="46"/>
      <c r="ISL12" s="44"/>
      <c r="ISM12" s="45"/>
      <c r="ISN12" s="46"/>
      <c r="ISQ12" s="45"/>
      <c r="ISR12" s="46"/>
      <c r="ISS12" s="37"/>
      <c r="IST12" s="37"/>
      <c r="ISU12" s="45"/>
      <c r="ISV12" s="46"/>
      <c r="ISW12" s="44"/>
      <c r="ISX12" s="45"/>
      <c r="ISY12" s="46"/>
      <c r="ITB12" s="45"/>
      <c r="ITC12" s="46"/>
      <c r="ITD12" s="37"/>
      <c r="ITE12" s="37"/>
      <c r="ITF12" s="45"/>
      <c r="ITG12" s="46"/>
      <c r="ITH12" s="44"/>
      <c r="ITI12" s="45"/>
      <c r="ITJ12" s="46"/>
      <c r="ITM12" s="45"/>
      <c r="ITN12" s="46"/>
      <c r="ITO12" s="37"/>
      <c r="ITP12" s="37"/>
      <c r="ITQ12" s="45"/>
      <c r="ITR12" s="46"/>
      <c r="ITS12" s="44"/>
      <c r="ITT12" s="45"/>
      <c r="ITU12" s="46"/>
      <c r="ITX12" s="45"/>
      <c r="ITY12" s="46"/>
      <c r="ITZ12" s="37"/>
      <c r="IUA12" s="37"/>
      <c r="IUB12" s="45"/>
      <c r="IUC12" s="46"/>
      <c r="IUD12" s="44"/>
      <c r="IUE12" s="45"/>
      <c r="IUF12" s="46"/>
      <c r="IUI12" s="45"/>
      <c r="IUJ12" s="46"/>
      <c r="IUK12" s="37"/>
      <c r="IUL12" s="37"/>
      <c r="IUM12" s="45"/>
      <c r="IUN12" s="46"/>
      <c r="IUO12" s="44"/>
      <c r="IUP12" s="45"/>
      <c r="IUQ12" s="46"/>
      <c r="IUT12" s="45"/>
      <c r="IUU12" s="46"/>
      <c r="IUV12" s="37"/>
      <c r="IUW12" s="37"/>
      <c r="IUX12" s="45"/>
      <c r="IUY12" s="46"/>
      <c r="IUZ12" s="44"/>
      <c r="IVA12" s="45"/>
      <c r="IVB12" s="46"/>
      <c r="IVE12" s="45"/>
      <c r="IVF12" s="46"/>
      <c r="IVG12" s="37"/>
      <c r="IVH12" s="37"/>
      <c r="IVI12" s="45"/>
      <c r="IVJ12" s="46"/>
      <c r="IVK12" s="44"/>
      <c r="IVL12" s="45"/>
      <c r="IVM12" s="46"/>
      <c r="IVP12" s="45"/>
      <c r="IVQ12" s="46"/>
      <c r="IVR12" s="37"/>
      <c r="IVS12" s="37"/>
      <c r="IVT12" s="45"/>
      <c r="IVU12" s="46"/>
      <c r="IVV12" s="44"/>
      <c r="IVW12" s="45"/>
      <c r="IVX12" s="46"/>
      <c r="IWA12" s="45"/>
      <c r="IWB12" s="46"/>
      <c r="IWC12" s="37"/>
      <c r="IWD12" s="37"/>
      <c r="IWE12" s="45"/>
      <c r="IWF12" s="46"/>
      <c r="IWG12" s="44"/>
      <c r="IWH12" s="45"/>
      <c r="IWI12" s="46"/>
      <c r="IWL12" s="45"/>
      <c r="IWM12" s="46"/>
      <c r="IWN12" s="37"/>
      <c r="IWO12" s="37"/>
      <c r="IWP12" s="45"/>
      <c r="IWQ12" s="46"/>
      <c r="IWR12" s="44"/>
      <c r="IWS12" s="45"/>
      <c r="IWT12" s="46"/>
      <c r="IWW12" s="45"/>
      <c r="IWX12" s="46"/>
      <c r="IWY12" s="37"/>
      <c r="IWZ12" s="37"/>
      <c r="IXA12" s="45"/>
      <c r="IXB12" s="46"/>
      <c r="IXC12" s="44"/>
      <c r="IXD12" s="45"/>
      <c r="IXE12" s="46"/>
      <c r="IXH12" s="45"/>
      <c r="IXI12" s="46"/>
      <c r="IXJ12" s="37"/>
      <c r="IXK12" s="37"/>
      <c r="IXL12" s="45"/>
      <c r="IXM12" s="46"/>
      <c r="IXN12" s="44"/>
      <c r="IXO12" s="45"/>
      <c r="IXP12" s="46"/>
      <c r="IXS12" s="45"/>
      <c r="IXT12" s="46"/>
      <c r="IXU12" s="37"/>
      <c r="IXV12" s="37"/>
      <c r="IXW12" s="45"/>
      <c r="IXX12" s="46"/>
      <c r="IXY12" s="44"/>
      <c r="IXZ12" s="45"/>
      <c r="IYA12" s="46"/>
      <c r="IYD12" s="45"/>
      <c r="IYE12" s="46"/>
      <c r="IYF12" s="37"/>
      <c r="IYG12" s="37"/>
      <c r="IYH12" s="45"/>
      <c r="IYI12" s="46"/>
      <c r="IYJ12" s="44"/>
      <c r="IYK12" s="45"/>
      <c r="IYL12" s="46"/>
      <c r="IYO12" s="45"/>
      <c r="IYP12" s="46"/>
      <c r="IYQ12" s="37"/>
      <c r="IYR12" s="37"/>
      <c r="IYS12" s="45"/>
      <c r="IYT12" s="46"/>
      <c r="IYU12" s="44"/>
      <c r="IYV12" s="45"/>
      <c r="IYW12" s="46"/>
      <c r="IYZ12" s="45"/>
      <c r="IZA12" s="46"/>
      <c r="IZB12" s="37"/>
      <c r="IZC12" s="37"/>
      <c r="IZD12" s="45"/>
      <c r="IZE12" s="46"/>
      <c r="IZF12" s="44"/>
      <c r="IZG12" s="45"/>
      <c r="IZH12" s="46"/>
      <c r="IZK12" s="45"/>
      <c r="IZL12" s="46"/>
      <c r="IZM12" s="37"/>
      <c r="IZN12" s="37"/>
      <c r="IZO12" s="45"/>
      <c r="IZP12" s="46"/>
      <c r="IZQ12" s="44"/>
      <c r="IZR12" s="45"/>
      <c r="IZS12" s="46"/>
      <c r="IZV12" s="45"/>
      <c r="IZW12" s="46"/>
      <c r="IZX12" s="37"/>
      <c r="IZY12" s="37"/>
      <c r="IZZ12" s="45"/>
      <c r="JAA12" s="46"/>
      <c r="JAB12" s="44"/>
      <c r="JAC12" s="45"/>
      <c r="JAD12" s="46"/>
      <c r="JAG12" s="45"/>
      <c r="JAH12" s="46"/>
      <c r="JAI12" s="37"/>
      <c r="JAJ12" s="37"/>
      <c r="JAK12" s="45"/>
      <c r="JAL12" s="46"/>
      <c r="JAM12" s="44"/>
      <c r="JAN12" s="45"/>
      <c r="JAO12" s="46"/>
      <c r="JAR12" s="45"/>
      <c r="JAS12" s="46"/>
      <c r="JAT12" s="37"/>
      <c r="JAU12" s="37"/>
      <c r="JAV12" s="45"/>
      <c r="JAW12" s="46"/>
      <c r="JAX12" s="44"/>
      <c r="JAY12" s="45"/>
      <c r="JAZ12" s="46"/>
      <c r="JBC12" s="45"/>
      <c r="JBD12" s="46"/>
      <c r="JBE12" s="37"/>
      <c r="JBF12" s="37"/>
      <c r="JBG12" s="45"/>
      <c r="JBH12" s="46"/>
      <c r="JBI12" s="44"/>
      <c r="JBJ12" s="45"/>
      <c r="JBK12" s="46"/>
      <c r="JBN12" s="45"/>
      <c r="JBO12" s="46"/>
      <c r="JBP12" s="37"/>
      <c r="JBQ12" s="37"/>
      <c r="JBR12" s="45"/>
      <c r="JBS12" s="46"/>
      <c r="JBT12" s="44"/>
      <c r="JBU12" s="45"/>
      <c r="JBV12" s="46"/>
      <c r="JBY12" s="45"/>
      <c r="JBZ12" s="46"/>
      <c r="JCA12" s="37"/>
      <c r="JCB12" s="37"/>
      <c r="JCC12" s="45"/>
      <c r="JCD12" s="46"/>
      <c r="JCE12" s="44"/>
      <c r="JCF12" s="45"/>
      <c r="JCG12" s="46"/>
      <c r="JCJ12" s="45"/>
      <c r="JCK12" s="46"/>
      <c r="JCL12" s="37"/>
      <c r="JCM12" s="37"/>
      <c r="JCN12" s="45"/>
      <c r="JCO12" s="46"/>
      <c r="JCP12" s="44"/>
      <c r="JCQ12" s="45"/>
      <c r="JCR12" s="46"/>
      <c r="JCU12" s="45"/>
      <c r="JCV12" s="46"/>
      <c r="JCW12" s="37"/>
      <c r="JCX12" s="37"/>
      <c r="JCY12" s="45"/>
      <c r="JCZ12" s="46"/>
      <c r="JDA12" s="44"/>
      <c r="JDB12" s="45"/>
      <c r="JDC12" s="46"/>
      <c r="JDF12" s="45"/>
      <c r="JDG12" s="46"/>
      <c r="JDH12" s="37"/>
      <c r="JDI12" s="37"/>
      <c r="JDJ12" s="45"/>
      <c r="JDK12" s="46"/>
      <c r="JDL12" s="44"/>
      <c r="JDM12" s="45"/>
      <c r="JDN12" s="46"/>
      <c r="JDQ12" s="45"/>
      <c r="JDR12" s="46"/>
      <c r="JDS12" s="37"/>
      <c r="JDT12" s="37"/>
      <c r="JDU12" s="45"/>
      <c r="JDV12" s="46"/>
      <c r="JDW12" s="44"/>
      <c r="JDX12" s="45"/>
      <c r="JDY12" s="46"/>
      <c r="JEB12" s="45"/>
      <c r="JEC12" s="46"/>
      <c r="JED12" s="37"/>
      <c r="JEE12" s="37"/>
      <c r="JEF12" s="45"/>
      <c r="JEG12" s="46"/>
      <c r="JEH12" s="44"/>
      <c r="JEI12" s="45"/>
      <c r="JEJ12" s="46"/>
      <c r="JEM12" s="45"/>
      <c r="JEN12" s="46"/>
      <c r="JEO12" s="37"/>
      <c r="JEP12" s="37"/>
      <c r="JEQ12" s="45"/>
      <c r="JER12" s="46"/>
      <c r="JES12" s="44"/>
      <c r="JET12" s="45"/>
      <c r="JEU12" s="46"/>
      <c r="JEX12" s="45"/>
      <c r="JEY12" s="46"/>
      <c r="JEZ12" s="37"/>
      <c r="JFA12" s="37"/>
      <c r="JFB12" s="45"/>
      <c r="JFC12" s="46"/>
      <c r="JFD12" s="44"/>
      <c r="JFE12" s="45"/>
      <c r="JFF12" s="46"/>
      <c r="JFI12" s="45"/>
      <c r="JFJ12" s="46"/>
      <c r="JFK12" s="37"/>
      <c r="JFL12" s="37"/>
      <c r="JFM12" s="45"/>
      <c r="JFN12" s="46"/>
      <c r="JFO12" s="44"/>
      <c r="JFP12" s="45"/>
      <c r="JFQ12" s="46"/>
      <c r="JFT12" s="45"/>
      <c r="JFU12" s="46"/>
      <c r="JFV12" s="37"/>
      <c r="JFW12" s="37"/>
      <c r="JFX12" s="45"/>
      <c r="JFY12" s="46"/>
      <c r="JFZ12" s="44"/>
      <c r="JGA12" s="45"/>
      <c r="JGB12" s="46"/>
      <c r="JGE12" s="45"/>
      <c r="JGF12" s="46"/>
      <c r="JGG12" s="37"/>
      <c r="JGH12" s="37"/>
      <c r="JGI12" s="45"/>
      <c r="JGJ12" s="46"/>
      <c r="JGK12" s="44"/>
      <c r="JGL12" s="45"/>
      <c r="JGM12" s="46"/>
      <c r="JGP12" s="45"/>
      <c r="JGQ12" s="46"/>
      <c r="JGR12" s="37"/>
      <c r="JGS12" s="37"/>
      <c r="JGT12" s="45"/>
      <c r="JGU12" s="46"/>
      <c r="JGV12" s="44"/>
      <c r="JGW12" s="45"/>
      <c r="JGX12" s="46"/>
      <c r="JHA12" s="45"/>
      <c r="JHB12" s="46"/>
      <c r="JHC12" s="37"/>
      <c r="JHD12" s="37"/>
      <c r="JHE12" s="45"/>
      <c r="JHF12" s="46"/>
      <c r="JHG12" s="44"/>
      <c r="JHH12" s="45"/>
      <c r="JHI12" s="46"/>
      <c r="JHL12" s="45"/>
      <c r="JHM12" s="46"/>
      <c r="JHN12" s="37"/>
      <c r="JHO12" s="37"/>
      <c r="JHP12" s="45"/>
      <c r="JHQ12" s="46"/>
      <c r="JHR12" s="44"/>
      <c r="JHS12" s="45"/>
      <c r="JHT12" s="46"/>
      <c r="JHW12" s="45"/>
      <c r="JHX12" s="46"/>
      <c r="JHY12" s="37"/>
      <c r="JHZ12" s="37"/>
      <c r="JIA12" s="45"/>
      <c r="JIB12" s="46"/>
      <c r="JIC12" s="44"/>
      <c r="JID12" s="45"/>
      <c r="JIE12" s="46"/>
      <c r="JIH12" s="45"/>
      <c r="JII12" s="46"/>
      <c r="JIJ12" s="37"/>
      <c r="JIK12" s="37"/>
      <c r="JIL12" s="45"/>
      <c r="JIM12" s="46"/>
      <c r="JIN12" s="44"/>
      <c r="JIO12" s="45"/>
      <c r="JIP12" s="46"/>
      <c r="JIS12" s="45"/>
      <c r="JIT12" s="46"/>
      <c r="JIU12" s="37"/>
      <c r="JIV12" s="37"/>
      <c r="JIW12" s="45"/>
      <c r="JIX12" s="46"/>
      <c r="JIY12" s="44"/>
      <c r="JIZ12" s="45"/>
      <c r="JJA12" s="46"/>
      <c r="JJD12" s="45"/>
      <c r="JJE12" s="46"/>
      <c r="JJF12" s="37"/>
      <c r="JJG12" s="37"/>
      <c r="JJH12" s="45"/>
      <c r="JJI12" s="46"/>
      <c r="JJJ12" s="44"/>
      <c r="JJK12" s="45"/>
      <c r="JJL12" s="46"/>
      <c r="JJO12" s="45"/>
      <c r="JJP12" s="46"/>
      <c r="JJQ12" s="37"/>
      <c r="JJR12" s="37"/>
      <c r="JJS12" s="45"/>
      <c r="JJT12" s="46"/>
      <c r="JJU12" s="44"/>
      <c r="JJV12" s="45"/>
      <c r="JJW12" s="46"/>
      <c r="JJZ12" s="45"/>
      <c r="JKA12" s="46"/>
      <c r="JKB12" s="37"/>
      <c r="JKC12" s="37"/>
      <c r="JKD12" s="45"/>
      <c r="JKE12" s="46"/>
      <c r="JKF12" s="44"/>
      <c r="JKG12" s="45"/>
      <c r="JKH12" s="46"/>
      <c r="JKK12" s="45"/>
      <c r="JKL12" s="46"/>
      <c r="JKM12" s="37"/>
      <c r="JKN12" s="37"/>
      <c r="JKO12" s="45"/>
      <c r="JKP12" s="46"/>
      <c r="JKQ12" s="44"/>
      <c r="JKR12" s="45"/>
      <c r="JKS12" s="46"/>
      <c r="JKV12" s="45"/>
      <c r="JKW12" s="46"/>
      <c r="JKX12" s="37"/>
      <c r="JKY12" s="37"/>
      <c r="JKZ12" s="45"/>
      <c r="JLA12" s="46"/>
      <c r="JLB12" s="44"/>
      <c r="JLC12" s="45"/>
      <c r="JLD12" s="46"/>
      <c r="JLG12" s="45"/>
      <c r="JLH12" s="46"/>
      <c r="JLI12" s="37"/>
      <c r="JLJ12" s="37"/>
      <c r="JLK12" s="45"/>
      <c r="JLL12" s="46"/>
      <c r="JLM12" s="44"/>
      <c r="JLN12" s="45"/>
      <c r="JLO12" s="46"/>
      <c r="JLR12" s="45"/>
      <c r="JLS12" s="46"/>
      <c r="JLT12" s="37"/>
      <c r="JLU12" s="37"/>
      <c r="JLV12" s="45"/>
      <c r="JLW12" s="46"/>
      <c r="JLX12" s="44"/>
      <c r="JLY12" s="45"/>
      <c r="JLZ12" s="46"/>
      <c r="JMC12" s="45"/>
      <c r="JMD12" s="46"/>
      <c r="JME12" s="37"/>
      <c r="JMF12" s="37"/>
      <c r="JMG12" s="45"/>
      <c r="JMH12" s="46"/>
      <c r="JMI12" s="44"/>
      <c r="JMJ12" s="45"/>
      <c r="JMK12" s="46"/>
      <c r="JMN12" s="45"/>
      <c r="JMO12" s="46"/>
      <c r="JMP12" s="37"/>
      <c r="JMQ12" s="37"/>
      <c r="JMR12" s="45"/>
      <c r="JMS12" s="46"/>
      <c r="JMT12" s="44"/>
      <c r="JMU12" s="45"/>
      <c r="JMV12" s="46"/>
      <c r="JMY12" s="45"/>
      <c r="JMZ12" s="46"/>
      <c r="JNA12" s="37"/>
      <c r="JNB12" s="37"/>
      <c r="JNC12" s="45"/>
      <c r="JND12" s="46"/>
      <c r="JNE12" s="44"/>
      <c r="JNF12" s="45"/>
      <c r="JNG12" s="46"/>
      <c r="JNJ12" s="45"/>
      <c r="JNK12" s="46"/>
      <c r="JNL12" s="37"/>
      <c r="JNM12" s="37"/>
      <c r="JNN12" s="45"/>
      <c r="JNO12" s="46"/>
      <c r="JNP12" s="44"/>
      <c r="JNQ12" s="45"/>
      <c r="JNR12" s="46"/>
      <c r="JNU12" s="45"/>
      <c r="JNV12" s="46"/>
      <c r="JNW12" s="37"/>
      <c r="JNX12" s="37"/>
      <c r="JNY12" s="45"/>
      <c r="JNZ12" s="46"/>
      <c r="JOA12" s="44"/>
      <c r="JOB12" s="45"/>
      <c r="JOC12" s="46"/>
      <c r="JOF12" s="45"/>
      <c r="JOG12" s="46"/>
      <c r="JOH12" s="37"/>
      <c r="JOI12" s="37"/>
      <c r="JOJ12" s="45"/>
      <c r="JOK12" s="46"/>
      <c r="JOL12" s="44"/>
      <c r="JOM12" s="45"/>
      <c r="JON12" s="46"/>
      <c r="JOQ12" s="45"/>
      <c r="JOR12" s="46"/>
      <c r="JOS12" s="37"/>
      <c r="JOT12" s="37"/>
      <c r="JOU12" s="45"/>
      <c r="JOV12" s="46"/>
      <c r="JOW12" s="44"/>
      <c r="JOX12" s="45"/>
      <c r="JOY12" s="46"/>
      <c r="JPB12" s="45"/>
      <c r="JPC12" s="46"/>
      <c r="JPD12" s="37"/>
      <c r="JPE12" s="37"/>
      <c r="JPF12" s="45"/>
      <c r="JPG12" s="46"/>
      <c r="JPH12" s="44"/>
      <c r="JPI12" s="45"/>
      <c r="JPJ12" s="46"/>
      <c r="JPM12" s="45"/>
      <c r="JPN12" s="46"/>
      <c r="JPO12" s="37"/>
      <c r="JPP12" s="37"/>
      <c r="JPQ12" s="45"/>
      <c r="JPR12" s="46"/>
      <c r="JPS12" s="44"/>
      <c r="JPT12" s="45"/>
      <c r="JPU12" s="46"/>
      <c r="JPX12" s="45"/>
      <c r="JPY12" s="46"/>
      <c r="JPZ12" s="37"/>
      <c r="JQA12" s="37"/>
      <c r="JQB12" s="45"/>
      <c r="JQC12" s="46"/>
      <c r="JQD12" s="44"/>
      <c r="JQE12" s="45"/>
      <c r="JQF12" s="46"/>
      <c r="JQI12" s="45"/>
      <c r="JQJ12" s="46"/>
      <c r="JQK12" s="37"/>
      <c r="JQL12" s="37"/>
      <c r="JQM12" s="45"/>
      <c r="JQN12" s="46"/>
      <c r="JQO12" s="44"/>
      <c r="JQP12" s="45"/>
      <c r="JQQ12" s="46"/>
      <c r="JQT12" s="45"/>
      <c r="JQU12" s="46"/>
      <c r="JQV12" s="37"/>
      <c r="JQW12" s="37"/>
      <c r="JQX12" s="45"/>
      <c r="JQY12" s="46"/>
      <c r="JQZ12" s="44"/>
      <c r="JRA12" s="45"/>
      <c r="JRB12" s="46"/>
      <c r="JRE12" s="45"/>
      <c r="JRF12" s="46"/>
      <c r="JRG12" s="37"/>
      <c r="JRH12" s="37"/>
      <c r="JRI12" s="45"/>
      <c r="JRJ12" s="46"/>
      <c r="JRK12" s="44"/>
      <c r="JRL12" s="45"/>
      <c r="JRM12" s="46"/>
      <c r="JRP12" s="45"/>
      <c r="JRQ12" s="46"/>
      <c r="JRR12" s="37"/>
      <c r="JRS12" s="37"/>
      <c r="JRT12" s="45"/>
      <c r="JRU12" s="46"/>
      <c r="JRV12" s="44"/>
      <c r="JRW12" s="45"/>
      <c r="JRX12" s="46"/>
      <c r="JSA12" s="45"/>
      <c r="JSB12" s="46"/>
      <c r="JSC12" s="37"/>
      <c r="JSD12" s="37"/>
      <c r="JSE12" s="45"/>
      <c r="JSF12" s="46"/>
      <c r="JSG12" s="44"/>
      <c r="JSH12" s="45"/>
      <c r="JSI12" s="46"/>
      <c r="JSL12" s="45"/>
      <c r="JSM12" s="46"/>
      <c r="JSN12" s="37"/>
      <c r="JSO12" s="37"/>
      <c r="JSP12" s="45"/>
      <c r="JSQ12" s="46"/>
      <c r="JSR12" s="44"/>
      <c r="JSS12" s="45"/>
      <c r="JST12" s="46"/>
      <c r="JSW12" s="45"/>
      <c r="JSX12" s="46"/>
      <c r="JSY12" s="37"/>
      <c r="JSZ12" s="37"/>
      <c r="JTA12" s="45"/>
      <c r="JTB12" s="46"/>
      <c r="JTC12" s="44"/>
      <c r="JTD12" s="45"/>
      <c r="JTE12" s="46"/>
      <c r="JTH12" s="45"/>
      <c r="JTI12" s="46"/>
      <c r="JTJ12" s="37"/>
      <c r="JTK12" s="37"/>
      <c r="JTL12" s="45"/>
      <c r="JTM12" s="46"/>
      <c r="JTN12" s="44"/>
      <c r="JTO12" s="45"/>
      <c r="JTP12" s="46"/>
      <c r="JTS12" s="45"/>
      <c r="JTT12" s="46"/>
      <c r="JTU12" s="37"/>
      <c r="JTV12" s="37"/>
      <c r="JTW12" s="45"/>
      <c r="JTX12" s="46"/>
      <c r="JTY12" s="44"/>
      <c r="JTZ12" s="45"/>
      <c r="JUA12" s="46"/>
      <c r="JUD12" s="45"/>
      <c r="JUE12" s="46"/>
      <c r="JUF12" s="37"/>
      <c r="JUG12" s="37"/>
      <c r="JUH12" s="45"/>
      <c r="JUI12" s="46"/>
      <c r="JUJ12" s="44"/>
      <c r="JUK12" s="45"/>
      <c r="JUL12" s="46"/>
      <c r="JUO12" s="45"/>
      <c r="JUP12" s="46"/>
      <c r="JUQ12" s="37"/>
      <c r="JUR12" s="37"/>
      <c r="JUS12" s="45"/>
      <c r="JUT12" s="46"/>
      <c r="JUU12" s="44"/>
      <c r="JUV12" s="45"/>
      <c r="JUW12" s="46"/>
      <c r="JUZ12" s="45"/>
      <c r="JVA12" s="46"/>
      <c r="JVB12" s="37"/>
      <c r="JVC12" s="37"/>
      <c r="JVD12" s="45"/>
      <c r="JVE12" s="46"/>
      <c r="JVF12" s="44"/>
      <c r="JVG12" s="45"/>
      <c r="JVH12" s="46"/>
      <c r="JVK12" s="45"/>
      <c r="JVL12" s="46"/>
      <c r="JVM12" s="37"/>
      <c r="JVN12" s="37"/>
      <c r="JVO12" s="45"/>
      <c r="JVP12" s="46"/>
      <c r="JVQ12" s="44"/>
      <c r="JVR12" s="45"/>
      <c r="JVS12" s="46"/>
      <c r="JVV12" s="45"/>
      <c r="JVW12" s="46"/>
      <c r="JVX12" s="37"/>
      <c r="JVY12" s="37"/>
      <c r="JVZ12" s="45"/>
      <c r="JWA12" s="46"/>
      <c r="JWB12" s="44"/>
      <c r="JWC12" s="45"/>
      <c r="JWD12" s="46"/>
      <c r="JWG12" s="45"/>
      <c r="JWH12" s="46"/>
      <c r="JWI12" s="37"/>
      <c r="JWJ12" s="37"/>
      <c r="JWK12" s="45"/>
      <c r="JWL12" s="46"/>
      <c r="JWM12" s="44"/>
      <c r="JWN12" s="45"/>
      <c r="JWO12" s="46"/>
      <c r="JWR12" s="45"/>
      <c r="JWS12" s="46"/>
      <c r="JWT12" s="37"/>
      <c r="JWU12" s="37"/>
      <c r="JWV12" s="45"/>
      <c r="JWW12" s="46"/>
      <c r="JWX12" s="44"/>
      <c r="JWY12" s="45"/>
      <c r="JWZ12" s="46"/>
      <c r="JXC12" s="45"/>
      <c r="JXD12" s="46"/>
      <c r="JXE12" s="37"/>
      <c r="JXF12" s="37"/>
      <c r="JXG12" s="45"/>
      <c r="JXH12" s="46"/>
      <c r="JXI12" s="44"/>
      <c r="JXJ12" s="45"/>
      <c r="JXK12" s="46"/>
      <c r="JXN12" s="45"/>
      <c r="JXO12" s="46"/>
      <c r="JXP12" s="37"/>
      <c r="JXQ12" s="37"/>
      <c r="JXR12" s="45"/>
      <c r="JXS12" s="46"/>
      <c r="JXT12" s="44"/>
      <c r="JXU12" s="45"/>
      <c r="JXV12" s="46"/>
      <c r="JXY12" s="45"/>
      <c r="JXZ12" s="46"/>
      <c r="JYA12" s="37"/>
      <c r="JYB12" s="37"/>
      <c r="JYC12" s="45"/>
      <c r="JYD12" s="46"/>
      <c r="JYE12" s="44"/>
      <c r="JYF12" s="45"/>
      <c r="JYG12" s="46"/>
      <c r="JYJ12" s="45"/>
      <c r="JYK12" s="46"/>
      <c r="JYL12" s="37"/>
      <c r="JYM12" s="37"/>
      <c r="JYN12" s="45"/>
      <c r="JYO12" s="46"/>
      <c r="JYP12" s="44"/>
      <c r="JYQ12" s="45"/>
      <c r="JYR12" s="46"/>
      <c r="JYU12" s="45"/>
      <c r="JYV12" s="46"/>
      <c r="JYW12" s="37"/>
      <c r="JYX12" s="37"/>
      <c r="JYY12" s="45"/>
      <c r="JYZ12" s="46"/>
      <c r="JZA12" s="44"/>
      <c r="JZB12" s="45"/>
      <c r="JZC12" s="46"/>
      <c r="JZF12" s="45"/>
      <c r="JZG12" s="46"/>
      <c r="JZH12" s="37"/>
      <c r="JZI12" s="37"/>
      <c r="JZJ12" s="45"/>
      <c r="JZK12" s="46"/>
      <c r="JZL12" s="44"/>
      <c r="JZM12" s="45"/>
      <c r="JZN12" s="46"/>
      <c r="JZQ12" s="45"/>
      <c r="JZR12" s="46"/>
      <c r="JZS12" s="37"/>
      <c r="JZT12" s="37"/>
      <c r="JZU12" s="45"/>
      <c r="JZV12" s="46"/>
      <c r="JZW12" s="44"/>
      <c r="JZX12" s="45"/>
      <c r="JZY12" s="46"/>
      <c r="KAB12" s="45"/>
      <c r="KAC12" s="46"/>
      <c r="KAD12" s="37"/>
      <c r="KAE12" s="37"/>
      <c r="KAF12" s="45"/>
      <c r="KAG12" s="46"/>
      <c r="KAH12" s="44"/>
      <c r="KAI12" s="45"/>
      <c r="KAJ12" s="46"/>
      <c r="KAM12" s="45"/>
      <c r="KAN12" s="46"/>
      <c r="KAO12" s="37"/>
      <c r="KAP12" s="37"/>
      <c r="KAQ12" s="45"/>
      <c r="KAR12" s="46"/>
      <c r="KAS12" s="44"/>
      <c r="KAT12" s="45"/>
      <c r="KAU12" s="46"/>
      <c r="KAX12" s="45"/>
      <c r="KAY12" s="46"/>
      <c r="KAZ12" s="37"/>
      <c r="KBA12" s="37"/>
      <c r="KBB12" s="45"/>
      <c r="KBC12" s="46"/>
      <c r="KBD12" s="44"/>
      <c r="KBE12" s="45"/>
      <c r="KBF12" s="46"/>
      <c r="KBI12" s="45"/>
      <c r="KBJ12" s="46"/>
      <c r="KBK12" s="37"/>
      <c r="KBL12" s="37"/>
      <c r="KBM12" s="45"/>
      <c r="KBN12" s="46"/>
      <c r="KBO12" s="44"/>
      <c r="KBP12" s="45"/>
      <c r="KBQ12" s="46"/>
      <c r="KBT12" s="45"/>
      <c r="KBU12" s="46"/>
      <c r="KBV12" s="37"/>
      <c r="KBW12" s="37"/>
      <c r="KBX12" s="45"/>
      <c r="KBY12" s="46"/>
      <c r="KBZ12" s="44"/>
      <c r="KCA12" s="45"/>
      <c r="KCB12" s="46"/>
      <c r="KCE12" s="45"/>
      <c r="KCF12" s="46"/>
      <c r="KCG12" s="37"/>
      <c r="KCH12" s="37"/>
      <c r="KCI12" s="45"/>
      <c r="KCJ12" s="46"/>
      <c r="KCK12" s="44"/>
      <c r="KCL12" s="45"/>
      <c r="KCM12" s="46"/>
      <c r="KCP12" s="45"/>
      <c r="KCQ12" s="46"/>
      <c r="KCR12" s="37"/>
      <c r="KCS12" s="37"/>
      <c r="KCT12" s="45"/>
      <c r="KCU12" s="46"/>
      <c r="KCV12" s="44"/>
      <c r="KCW12" s="45"/>
      <c r="KCX12" s="46"/>
      <c r="KDA12" s="45"/>
      <c r="KDB12" s="46"/>
      <c r="KDC12" s="37"/>
      <c r="KDD12" s="37"/>
      <c r="KDE12" s="45"/>
      <c r="KDF12" s="46"/>
      <c r="KDG12" s="44"/>
      <c r="KDH12" s="45"/>
      <c r="KDI12" s="46"/>
      <c r="KDL12" s="45"/>
      <c r="KDM12" s="46"/>
      <c r="KDN12" s="37"/>
      <c r="KDO12" s="37"/>
      <c r="KDP12" s="45"/>
      <c r="KDQ12" s="46"/>
      <c r="KDR12" s="44"/>
      <c r="KDS12" s="45"/>
      <c r="KDT12" s="46"/>
      <c r="KDW12" s="45"/>
      <c r="KDX12" s="46"/>
      <c r="KDY12" s="37"/>
      <c r="KDZ12" s="37"/>
      <c r="KEA12" s="45"/>
      <c r="KEB12" s="46"/>
      <c r="KEC12" s="44"/>
      <c r="KED12" s="45"/>
      <c r="KEE12" s="46"/>
      <c r="KEH12" s="45"/>
      <c r="KEI12" s="46"/>
      <c r="KEJ12" s="37"/>
      <c r="KEK12" s="37"/>
      <c r="KEL12" s="45"/>
      <c r="KEM12" s="46"/>
      <c r="KEN12" s="44"/>
      <c r="KEO12" s="45"/>
      <c r="KEP12" s="46"/>
      <c r="KES12" s="45"/>
      <c r="KET12" s="46"/>
      <c r="KEU12" s="37"/>
      <c r="KEV12" s="37"/>
      <c r="KEW12" s="45"/>
      <c r="KEX12" s="46"/>
      <c r="KEY12" s="44"/>
      <c r="KEZ12" s="45"/>
      <c r="KFA12" s="46"/>
      <c r="KFD12" s="45"/>
      <c r="KFE12" s="46"/>
      <c r="KFF12" s="37"/>
      <c r="KFG12" s="37"/>
      <c r="KFH12" s="45"/>
      <c r="KFI12" s="46"/>
      <c r="KFJ12" s="44"/>
      <c r="KFK12" s="45"/>
      <c r="KFL12" s="46"/>
      <c r="KFO12" s="45"/>
      <c r="KFP12" s="46"/>
      <c r="KFQ12" s="37"/>
      <c r="KFR12" s="37"/>
      <c r="KFS12" s="45"/>
      <c r="KFT12" s="46"/>
      <c r="KFU12" s="44"/>
      <c r="KFV12" s="45"/>
      <c r="KFW12" s="46"/>
      <c r="KFZ12" s="45"/>
      <c r="KGA12" s="46"/>
      <c r="KGB12" s="37"/>
      <c r="KGC12" s="37"/>
      <c r="KGD12" s="45"/>
      <c r="KGE12" s="46"/>
      <c r="KGF12" s="44"/>
      <c r="KGG12" s="45"/>
      <c r="KGH12" s="46"/>
      <c r="KGK12" s="45"/>
      <c r="KGL12" s="46"/>
      <c r="KGM12" s="37"/>
      <c r="KGN12" s="37"/>
      <c r="KGO12" s="45"/>
      <c r="KGP12" s="46"/>
      <c r="KGQ12" s="44"/>
      <c r="KGR12" s="45"/>
      <c r="KGS12" s="46"/>
      <c r="KGV12" s="45"/>
      <c r="KGW12" s="46"/>
      <c r="KGX12" s="37"/>
      <c r="KGY12" s="37"/>
      <c r="KGZ12" s="45"/>
      <c r="KHA12" s="46"/>
      <c r="KHB12" s="44"/>
      <c r="KHC12" s="45"/>
      <c r="KHD12" s="46"/>
      <c r="KHG12" s="45"/>
      <c r="KHH12" s="46"/>
      <c r="KHI12" s="37"/>
      <c r="KHJ12" s="37"/>
      <c r="KHK12" s="45"/>
      <c r="KHL12" s="46"/>
      <c r="KHM12" s="44"/>
      <c r="KHN12" s="45"/>
      <c r="KHO12" s="46"/>
      <c r="KHR12" s="45"/>
      <c r="KHS12" s="46"/>
      <c r="KHT12" s="37"/>
      <c r="KHU12" s="37"/>
      <c r="KHV12" s="45"/>
      <c r="KHW12" s="46"/>
      <c r="KHX12" s="44"/>
      <c r="KHY12" s="45"/>
      <c r="KHZ12" s="46"/>
      <c r="KIC12" s="45"/>
      <c r="KID12" s="46"/>
      <c r="KIE12" s="37"/>
      <c r="KIF12" s="37"/>
      <c r="KIG12" s="45"/>
      <c r="KIH12" s="46"/>
      <c r="KII12" s="44"/>
      <c r="KIJ12" s="45"/>
      <c r="KIK12" s="46"/>
      <c r="KIN12" s="45"/>
      <c r="KIO12" s="46"/>
      <c r="KIP12" s="37"/>
      <c r="KIQ12" s="37"/>
      <c r="KIR12" s="45"/>
      <c r="KIS12" s="46"/>
      <c r="KIT12" s="44"/>
      <c r="KIU12" s="45"/>
      <c r="KIV12" s="46"/>
      <c r="KIY12" s="45"/>
      <c r="KIZ12" s="46"/>
      <c r="KJA12" s="37"/>
      <c r="KJB12" s="37"/>
      <c r="KJC12" s="45"/>
      <c r="KJD12" s="46"/>
      <c r="KJE12" s="44"/>
      <c r="KJF12" s="45"/>
      <c r="KJG12" s="46"/>
      <c r="KJJ12" s="45"/>
      <c r="KJK12" s="46"/>
      <c r="KJL12" s="37"/>
      <c r="KJM12" s="37"/>
      <c r="KJN12" s="45"/>
      <c r="KJO12" s="46"/>
      <c r="KJP12" s="44"/>
      <c r="KJQ12" s="45"/>
      <c r="KJR12" s="46"/>
      <c r="KJU12" s="45"/>
      <c r="KJV12" s="46"/>
      <c r="KJW12" s="37"/>
      <c r="KJX12" s="37"/>
      <c r="KJY12" s="45"/>
      <c r="KJZ12" s="46"/>
      <c r="KKA12" s="44"/>
      <c r="KKB12" s="45"/>
      <c r="KKC12" s="46"/>
      <c r="KKF12" s="45"/>
      <c r="KKG12" s="46"/>
      <c r="KKH12" s="37"/>
      <c r="KKI12" s="37"/>
      <c r="KKJ12" s="45"/>
      <c r="KKK12" s="46"/>
      <c r="KKL12" s="44"/>
      <c r="KKM12" s="45"/>
      <c r="KKN12" s="46"/>
      <c r="KKQ12" s="45"/>
      <c r="KKR12" s="46"/>
      <c r="KKS12" s="37"/>
      <c r="KKT12" s="37"/>
      <c r="KKU12" s="45"/>
      <c r="KKV12" s="46"/>
      <c r="KKW12" s="44"/>
      <c r="KKX12" s="45"/>
      <c r="KKY12" s="46"/>
      <c r="KLB12" s="45"/>
      <c r="KLC12" s="46"/>
      <c r="KLD12" s="37"/>
      <c r="KLE12" s="37"/>
      <c r="KLF12" s="45"/>
      <c r="KLG12" s="46"/>
      <c r="KLH12" s="44"/>
      <c r="KLI12" s="45"/>
      <c r="KLJ12" s="46"/>
      <c r="KLM12" s="45"/>
      <c r="KLN12" s="46"/>
      <c r="KLO12" s="37"/>
      <c r="KLP12" s="37"/>
      <c r="KLQ12" s="45"/>
      <c r="KLR12" s="46"/>
      <c r="KLS12" s="44"/>
      <c r="KLT12" s="45"/>
      <c r="KLU12" s="46"/>
      <c r="KLX12" s="45"/>
      <c r="KLY12" s="46"/>
      <c r="KLZ12" s="37"/>
      <c r="KMA12" s="37"/>
      <c r="KMB12" s="45"/>
      <c r="KMC12" s="46"/>
      <c r="KMD12" s="44"/>
      <c r="KME12" s="45"/>
      <c r="KMF12" s="46"/>
      <c r="KMI12" s="45"/>
      <c r="KMJ12" s="46"/>
      <c r="KMK12" s="37"/>
      <c r="KML12" s="37"/>
      <c r="KMM12" s="45"/>
      <c r="KMN12" s="46"/>
      <c r="KMO12" s="44"/>
      <c r="KMP12" s="45"/>
      <c r="KMQ12" s="46"/>
      <c r="KMT12" s="45"/>
      <c r="KMU12" s="46"/>
      <c r="KMV12" s="37"/>
      <c r="KMW12" s="37"/>
      <c r="KMX12" s="45"/>
      <c r="KMY12" s="46"/>
      <c r="KMZ12" s="44"/>
      <c r="KNA12" s="45"/>
      <c r="KNB12" s="46"/>
      <c r="KNE12" s="45"/>
      <c r="KNF12" s="46"/>
      <c r="KNG12" s="37"/>
      <c r="KNH12" s="37"/>
      <c r="KNI12" s="45"/>
      <c r="KNJ12" s="46"/>
      <c r="KNK12" s="44"/>
      <c r="KNL12" s="45"/>
      <c r="KNM12" s="46"/>
      <c r="KNP12" s="45"/>
      <c r="KNQ12" s="46"/>
      <c r="KNR12" s="37"/>
      <c r="KNS12" s="37"/>
      <c r="KNT12" s="45"/>
      <c r="KNU12" s="46"/>
      <c r="KNV12" s="44"/>
      <c r="KNW12" s="45"/>
      <c r="KNX12" s="46"/>
      <c r="KOA12" s="45"/>
      <c r="KOB12" s="46"/>
      <c r="KOC12" s="37"/>
      <c r="KOD12" s="37"/>
      <c r="KOE12" s="45"/>
      <c r="KOF12" s="46"/>
      <c r="KOG12" s="44"/>
      <c r="KOH12" s="45"/>
      <c r="KOI12" s="46"/>
      <c r="KOL12" s="45"/>
      <c r="KOM12" s="46"/>
      <c r="KON12" s="37"/>
      <c r="KOO12" s="37"/>
      <c r="KOP12" s="45"/>
      <c r="KOQ12" s="46"/>
      <c r="KOR12" s="44"/>
      <c r="KOS12" s="45"/>
      <c r="KOT12" s="46"/>
      <c r="KOW12" s="45"/>
      <c r="KOX12" s="46"/>
      <c r="KOY12" s="37"/>
      <c r="KOZ12" s="37"/>
      <c r="KPA12" s="45"/>
      <c r="KPB12" s="46"/>
      <c r="KPC12" s="44"/>
      <c r="KPD12" s="45"/>
      <c r="KPE12" s="46"/>
      <c r="KPH12" s="45"/>
      <c r="KPI12" s="46"/>
      <c r="KPJ12" s="37"/>
      <c r="KPK12" s="37"/>
      <c r="KPL12" s="45"/>
      <c r="KPM12" s="46"/>
      <c r="KPN12" s="44"/>
      <c r="KPO12" s="45"/>
      <c r="KPP12" s="46"/>
      <c r="KPS12" s="45"/>
      <c r="KPT12" s="46"/>
      <c r="KPU12" s="37"/>
      <c r="KPV12" s="37"/>
      <c r="KPW12" s="45"/>
      <c r="KPX12" s="46"/>
      <c r="KPY12" s="44"/>
      <c r="KPZ12" s="45"/>
      <c r="KQA12" s="46"/>
      <c r="KQD12" s="45"/>
      <c r="KQE12" s="46"/>
      <c r="KQF12" s="37"/>
      <c r="KQG12" s="37"/>
      <c r="KQH12" s="45"/>
      <c r="KQI12" s="46"/>
      <c r="KQJ12" s="44"/>
      <c r="KQK12" s="45"/>
      <c r="KQL12" s="46"/>
      <c r="KQO12" s="45"/>
      <c r="KQP12" s="46"/>
      <c r="KQQ12" s="37"/>
      <c r="KQR12" s="37"/>
      <c r="KQS12" s="45"/>
      <c r="KQT12" s="46"/>
      <c r="KQU12" s="44"/>
      <c r="KQV12" s="45"/>
      <c r="KQW12" s="46"/>
      <c r="KQZ12" s="45"/>
      <c r="KRA12" s="46"/>
      <c r="KRB12" s="37"/>
      <c r="KRC12" s="37"/>
      <c r="KRD12" s="45"/>
      <c r="KRE12" s="46"/>
      <c r="KRF12" s="44"/>
      <c r="KRG12" s="45"/>
      <c r="KRH12" s="46"/>
      <c r="KRK12" s="45"/>
      <c r="KRL12" s="46"/>
      <c r="KRM12" s="37"/>
      <c r="KRN12" s="37"/>
      <c r="KRO12" s="45"/>
      <c r="KRP12" s="46"/>
      <c r="KRQ12" s="44"/>
      <c r="KRR12" s="45"/>
      <c r="KRS12" s="46"/>
      <c r="KRV12" s="45"/>
      <c r="KRW12" s="46"/>
      <c r="KRX12" s="37"/>
      <c r="KRY12" s="37"/>
      <c r="KRZ12" s="45"/>
      <c r="KSA12" s="46"/>
      <c r="KSB12" s="44"/>
      <c r="KSC12" s="45"/>
      <c r="KSD12" s="46"/>
      <c r="KSG12" s="45"/>
      <c r="KSH12" s="46"/>
      <c r="KSI12" s="37"/>
      <c r="KSJ12" s="37"/>
      <c r="KSK12" s="45"/>
      <c r="KSL12" s="46"/>
      <c r="KSM12" s="44"/>
      <c r="KSN12" s="45"/>
      <c r="KSO12" s="46"/>
      <c r="KSR12" s="45"/>
      <c r="KSS12" s="46"/>
      <c r="KST12" s="37"/>
      <c r="KSU12" s="37"/>
      <c r="KSV12" s="45"/>
      <c r="KSW12" s="46"/>
      <c r="KSX12" s="44"/>
      <c r="KSY12" s="45"/>
      <c r="KSZ12" s="46"/>
      <c r="KTC12" s="45"/>
      <c r="KTD12" s="46"/>
      <c r="KTE12" s="37"/>
      <c r="KTF12" s="37"/>
      <c r="KTG12" s="45"/>
      <c r="KTH12" s="46"/>
      <c r="KTI12" s="44"/>
      <c r="KTJ12" s="45"/>
      <c r="KTK12" s="46"/>
      <c r="KTN12" s="45"/>
      <c r="KTO12" s="46"/>
      <c r="KTP12" s="37"/>
      <c r="KTQ12" s="37"/>
      <c r="KTR12" s="45"/>
      <c r="KTS12" s="46"/>
      <c r="KTT12" s="44"/>
      <c r="KTU12" s="45"/>
      <c r="KTV12" s="46"/>
      <c r="KTY12" s="45"/>
      <c r="KTZ12" s="46"/>
      <c r="KUA12" s="37"/>
      <c r="KUB12" s="37"/>
      <c r="KUC12" s="45"/>
      <c r="KUD12" s="46"/>
      <c r="KUE12" s="44"/>
      <c r="KUF12" s="45"/>
      <c r="KUG12" s="46"/>
      <c r="KUJ12" s="45"/>
      <c r="KUK12" s="46"/>
      <c r="KUL12" s="37"/>
      <c r="KUM12" s="37"/>
      <c r="KUN12" s="45"/>
      <c r="KUO12" s="46"/>
      <c r="KUP12" s="44"/>
      <c r="KUQ12" s="45"/>
      <c r="KUR12" s="46"/>
      <c r="KUU12" s="45"/>
      <c r="KUV12" s="46"/>
      <c r="KUW12" s="37"/>
      <c r="KUX12" s="37"/>
      <c r="KUY12" s="45"/>
      <c r="KUZ12" s="46"/>
      <c r="KVA12" s="44"/>
      <c r="KVB12" s="45"/>
      <c r="KVC12" s="46"/>
      <c r="KVF12" s="45"/>
      <c r="KVG12" s="46"/>
      <c r="KVH12" s="37"/>
      <c r="KVI12" s="37"/>
      <c r="KVJ12" s="45"/>
      <c r="KVK12" s="46"/>
      <c r="KVL12" s="44"/>
      <c r="KVM12" s="45"/>
      <c r="KVN12" s="46"/>
      <c r="KVQ12" s="45"/>
      <c r="KVR12" s="46"/>
      <c r="KVS12" s="37"/>
      <c r="KVT12" s="37"/>
      <c r="KVU12" s="45"/>
      <c r="KVV12" s="46"/>
      <c r="KVW12" s="44"/>
      <c r="KVX12" s="45"/>
      <c r="KVY12" s="46"/>
      <c r="KWB12" s="45"/>
      <c r="KWC12" s="46"/>
      <c r="KWD12" s="37"/>
      <c r="KWE12" s="37"/>
      <c r="KWF12" s="45"/>
      <c r="KWG12" s="46"/>
      <c r="KWH12" s="44"/>
      <c r="KWI12" s="45"/>
      <c r="KWJ12" s="46"/>
      <c r="KWM12" s="45"/>
      <c r="KWN12" s="46"/>
      <c r="KWO12" s="37"/>
      <c r="KWP12" s="37"/>
      <c r="KWQ12" s="45"/>
      <c r="KWR12" s="46"/>
      <c r="KWS12" s="44"/>
      <c r="KWT12" s="45"/>
      <c r="KWU12" s="46"/>
      <c r="KWX12" s="45"/>
      <c r="KWY12" s="46"/>
      <c r="KWZ12" s="37"/>
      <c r="KXA12" s="37"/>
      <c r="KXB12" s="45"/>
      <c r="KXC12" s="46"/>
      <c r="KXD12" s="44"/>
      <c r="KXE12" s="45"/>
      <c r="KXF12" s="46"/>
      <c r="KXI12" s="45"/>
      <c r="KXJ12" s="46"/>
      <c r="KXK12" s="37"/>
      <c r="KXL12" s="37"/>
      <c r="KXM12" s="45"/>
      <c r="KXN12" s="46"/>
      <c r="KXO12" s="44"/>
      <c r="KXP12" s="45"/>
      <c r="KXQ12" s="46"/>
      <c r="KXT12" s="45"/>
      <c r="KXU12" s="46"/>
      <c r="KXV12" s="37"/>
      <c r="KXW12" s="37"/>
      <c r="KXX12" s="45"/>
      <c r="KXY12" s="46"/>
      <c r="KXZ12" s="44"/>
      <c r="KYA12" s="45"/>
      <c r="KYB12" s="46"/>
      <c r="KYE12" s="45"/>
      <c r="KYF12" s="46"/>
      <c r="KYG12" s="37"/>
      <c r="KYH12" s="37"/>
      <c r="KYI12" s="45"/>
      <c r="KYJ12" s="46"/>
      <c r="KYK12" s="44"/>
      <c r="KYL12" s="45"/>
      <c r="KYM12" s="46"/>
      <c r="KYP12" s="45"/>
      <c r="KYQ12" s="46"/>
      <c r="KYR12" s="37"/>
      <c r="KYS12" s="37"/>
      <c r="KYT12" s="45"/>
      <c r="KYU12" s="46"/>
      <c r="KYV12" s="44"/>
      <c r="KYW12" s="45"/>
      <c r="KYX12" s="46"/>
      <c r="KZA12" s="45"/>
      <c r="KZB12" s="46"/>
      <c r="KZC12" s="37"/>
      <c r="KZD12" s="37"/>
      <c r="KZE12" s="45"/>
      <c r="KZF12" s="46"/>
      <c r="KZG12" s="44"/>
      <c r="KZH12" s="45"/>
      <c r="KZI12" s="46"/>
      <c r="KZL12" s="45"/>
      <c r="KZM12" s="46"/>
      <c r="KZN12" s="37"/>
      <c r="KZO12" s="37"/>
      <c r="KZP12" s="45"/>
      <c r="KZQ12" s="46"/>
      <c r="KZR12" s="44"/>
      <c r="KZS12" s="45"/>
      <c r="KZT12" s="46"/>
      <c r="KZW12" s="45"/>
      <c r="KZX12" s="46"/>
      <c r="KZY12" s="37"/>
      <c r="KZZ12" s="37"/>
      <c r="LAA12" s="45"/>
      <c r="LAB12" s="46"/>
      <c r="LAC12" s="44"/>
      <c r="LAD12" s="45"/>
      <c r="LAE12" s="46"/>
      <c r="LAH12" s="45"/>
      <c r="LAI12" s="46"/>
      <c r="LAJ12" s="37"/>
      <c r="LAK12" s="37"/>
      <c r="LAL12" s="45"/>
      <c r="LAM12" s="46"/>
      <c r="LAN12" s="44"/>
      <c r="LAO12" s="45"/>
      <c r="LAP12" s="46"/>
      <c r="LAS12" s="45"/>
      <c r="LAT12" s="46"/>
      <c r="LAU12" s="37"/>
      <c r="LAV12" s="37"/>
      <c r="LAW12" s="45"/>
      <c r="LAX12" s="46"/>
      <c r="LAY12" s="44"/>
      <c r="LAZ12" s="45"/>
      <c r="LBA12" s="46"/>
      <c r="LBD12" s="45"/>
      <c r="LBE12" s="46"/>
      <c r="LBF12" s="37"/>
      <c r="LBG12" s="37"/>
      <c r="LBH12" s="45"/>
      <c r="LBI12" s="46"/>
      <c r="LBJ12" s="44"/>
      <c r="LBK12" s="45"/>
      <c r="LBL12" s="46"/>
      <c r="LBO12" s="45"/>
      <c r="LBP12" s="46"/>
      <c r="LBQ12" s="37"/>
      <c r="LBR12" s="37"/>
      <c r="LBS12" s="45"/>
      <c r="LBT12" s="46"/>
      <c r="LBU12" s="44"/>
      <c r="LBV12" s="45"/>
      <c r="LBW12" s="46"/>
      <c r="LBZ12" s="45"/>
      <c r="LCA12" s="46"/>
      <c r="LCB12" s="37"/>
      <c r="LCC12" s="37"/>
      <c r="LCD12" s="45"/>
      <c r="LCE12" s="46"/>
      <c r="LCF12" s="44"/>
      <c r="LCG12" s="45"/>
      <c r="LCH12" s="46"/>
      <c r="LCK12" s="45"/>
      <c r="LCL12" s="46"/>
      <c r="LCM12" s="37"/>
      <c r="LCN12" s="37"/>
      <c r="LCO12" s="45"/>
      <c r="LCP12" s="46"/>
      <c r="LCQ12" s="44"/>
      <c r="LCR12" s="45"/>
      <c r="LCS12" s="46"/>
      <c r="LCV12" s="45"/>
      <c r="LCW12" s="46"/>
      <c r="LCX12" s="37"/>
      <c r="LCY12" s="37"/>
      <c r="LCZ12" s="45"/>
      <c r="LDA12" s="46"/>
      <c r="LDB12" s="44"/>
      <c r="LDC12" s="45"/>
      <c r="LDD12" s="46"/>
      <c r="LDG12" s="45"/>
      <c r="LDH12" s="46"/>
      <c r="LDI12" s="37"/>
      <c r="LDJ12" s="37"/>
      <c r="LDK12" s="45"/>
      <c r="LDL12" s="46"/>
      <c r="LDM12" s="44"/>
      <c r="LDN12" s="45"/>
      <c r="LDO12" s="46"/>
      <c r="LDR12" s="45"/>
      <c r="LDS12" s="46"/>
      <c r="LDT12" s="37"/>
      <c r="LDU12" s="37"/>
      <c r="LDV12" s="45"/>
      <c r="LDW12" s="46"/>
      <c r="LDX12" s="44"/>
      <c r="LDY12" s="45"/>
      <c r="LDZ12" s="46"/>
      <c r="LEC12" s="45"/>
      <c r="LED12" s="46"/>
      <c r="LEE12" s="37"/>
      <c r="LEF12" s="37"/>
      <c r="LEG12" s="45"/>
      <c r="LEH12" s="46"/>
      <c r="LEI12" s="44"/>
      <c r="LEJ12" s="45"/>
      <c r="LEK12" s="46"/>
      <c r="LEN12" s="45"/>
      <c r="LEO12" s="46"/>
      <c r="LEP12" s="37"/>
      <c r="LEQ12" s="37"/>
      <c r="LER12" s="45"/>
      <c r="LES12" s="46"/>
      <c r="LET12" s="44"/>
      <c r="LEU12" s="45"/>
      <c r="LEV12" s="46"/>
      <c r="LEY12" s="45"/>
      <c r="LEZ12" s="46"/>
      <c r="LFA12" s="37"/>
      <c r="LFB12" s="37"/>
      <c r="LFC12" s="45"/>
      <c r="LFD12" s="46"/>
      <c r="LFE12" s="44"/>
      <c r="LFF12" s="45"/>
      <c r="LFG12" s="46"/>
      <c r="LFJ12" s="45"/>
      <c r="LFK12" s="46"/>
      <c r="LFL12" s="37"/>
      <c r="LFM12" s="37"/>
      <c r="LFN12" s="45"/>
      <c r="LFO12" s="46"/>
      <c r="LFP12" s="44"/>
      <c r="LFQ12" s="45"/>
      <c r="LFR12" s="46"/>
      <c r="LFU12" s="45"/>
      <c r="LFV12" s="46"/>
      <c r="LFW12" s="37"/>
      <c r="LFX12" s="37"/>
      <c r="LFY12" s="45"/>
      <c r="LFZ12" s="46"/>
      <c r="LGA12" s="44"/>
      <c r="LGB12" s="45"/>
      <c r="LGC12" s="46"/>
      <c r="LGF12" s="45"/>
      <c r="LGG12" s="46"/>
      <c r="LGH12" s="37"/>
      <c r="LGI12" s="37"/>
      <c r="LGJ12" s="45"/>
      <c r="LGK12" s="46"/>
      <c r="LGL12" s="44"/>
      <c r="LGM12" s="45"/>
      <c r="LGN12" s="46"/>
      <c r="LGQ12" s="45"/>
      <c r="LGR12" s="46"/>
      <c r="LGS12" s="37"/>
      <c r="LGT12" s="37"/>
      <c r="LGU12" s="45"/>
      <c r="LGV12" s="46"/>
      <c r="LGW12" s="44"/>
      <c r="LGX12" s="45"/>
      <c r="LGY12" s="46"/>
      <c r="LHB12" s="45"/>
      <c r="LHC12" s="46"/>
      <c r="LHD12" s="37"/>
      <c r="LHE12" s="37"/>
      <c r="LHF12" s="45"/>
      <c r="LHG12" s="46"/>
      <c r="LHH12" s="44"/>
      <c r="LHI12" s="45"/>
      <c r="LHJ12" s="46"/>
      <c r="LHM12" s="45"/>
      <c r="LHN12" s="46"/>
      <c r="LHO12" s="37"/>
      <c r="LHP12" s="37"/>
      <c r="LHQ12" s="45"/>
      <c r="LHR12" s="46"/>
      <c r="LHS12" s="44"/>
      <c r="LHT12" s="45"/>
      <c r="LHU12" s="46"/>
      <c r="LHX12" s="45"/>
      <c r="LHY12" s="46"/>
      <c r="LHZ12" s="37"/>
      <c r="LIA12" s="37"/>
      <c r="LIB12" s="45"/>
      <c r="LIC12" s="46"/>
      <c r="LID12" s="44"/>
      <c r="LIE12" s="45"/>
      <c r="LIF12" s="46"/>
      <c r="LII12" s="45"/>
      <c r="LIJ12" s="46"/>
      <c r="LIK12" s="37"/>
      <c r="LIL12" s="37"/>
      <c r="LIM12" s="45"/>
      <c r="LIN12" s="46"/>
      <c r="LIO12" s="44"/>
      <c r="LIP12" s="45"/>
      <c r="LIQ12" s="46"/>
      <c r="LIT12" s="45"/>
      <c r="LIU12" s="46"/>
      <c r="LIV12" s="37"/>
      <c r="LIW12" s="37"/>
      <c r="LIX12" s="45"/>
      <c r="LIY12" s="46"/>
      <c r="LIZ12" s="44"/>
      <c r="LJA12" s="45"/>
      <c r="LJB12" s="46"/>
      <c r="LJE12" s="45"/>
      <c r="LJF12" s="46"/>
      <c r="LJG12" s="37"/>
      <c r="LJH12" s="37"/>
      <c r="LJI12" s="45"/>
      <c r="LJJ12" s="46"/>
      <c r="LJK12" s="44"/>
      <c r="LJL12" s="45"/>
      <c r="LJM12" s="46"/>
      <c r="LJP12" s="45"/>
      <c r="LJQ12" s="46"/>
      <c r="LJR12" s="37"/>
      <c r="LJS12" s="37"/>
      <c r="LJT12" s="45"/>
      <c r="LJU12" s="46"/>
      <c r="LJV12" s="44"/>
      <c r="LJW12" s="45"/>
      <c r="LJX12" s="46"/>
      <c r="LKA12" s="45"/>
      <c r="LKB12" s="46"/>
      <c r="LKC12" s="37"/>
      <c r="LKD12" s="37"/>
      <c r="LKE12" s="45"/>
      <c r="LKF12" s="46"/>
      <c r="LKG12" s="44"/>
      <c r="LKH12" s="45"/>
      <c r="LKI12" s="46"/>
      <c r="LKL12" s="45"/>
      <c r="LKM12" s="46"/>
      <c r="LKN12" s="37"/>
      <c r="LKO12" s="37"/>
      <c r="LKP12" s="45"/>
      <c r="LKQ12" s="46"/>
      <c r="LKR12" s="44"/>
      <c r="LKS12" s="45"/>
      <c r="LKT12" s="46"/>
      <c r="LKW12" s="45"/>
      <c r="LKX12" s="46"/>
      <c r="LKY12" s="37"/>
      <c r="LKZ12" s="37"/>
      <c r="LLA12" s="45"/>
      <c r="LLB12" s="46"/>
      <c r="LLC12" s="44"/>
      <c r="LLD12" s="45"/>
      <c r="LLE12" s="46"/>
      <c r="LLH12" s="45"/>
      <c r="LLI12" s="46"/>
      <c r="LLJ12" s="37"/>
      <c r="LLK12" s="37"/>
      <c r="LLL12" s="45"/>
      <c r="LLM12" s="46"/>
      <c r="LLN12" s="44"/>
      <c r="LLO12" s="45"/>
      <c r="LLP12" s="46"/>
      <c r="LLS12" s="45"/>
      <c r="LLT12" s="46"/>
      <c r="LLU12" s="37"/>
      <c r="LLV12" s="37"/>
      <c r="LLW12" s="45"/>
      <c r="LLX12" s="46"/>
      <c r="LLY12" s="44"/>
      <c r="LLZ12" s="45"/>
      <c r="LMA12" s="46"/>
      <c r="LMD12" s="45"/>
      <c r="LME12" s="46"/>
      <c r="LMF12" s="37"/>
      <c r="LMG12" s="37"/>
      <c r="LMH12" s="45"/>
      <c r="LMI12" s="46"/>
      <c r="LMJ12" s="44"/>
      <c r="LMK12" s="45"/>
      <c r="LML12" s="46"/>
      <c r="LMO12" s="45"/>
      <c r="LMP12" s="46"/>
      <c r="LMQ12" s="37"/>
      <c r="LMR12" s="37"/>
      <c r="LMS12" s="45"/>
      <c r="LMT12" s="46"/>
      <c r="LMU12" s="44"/>
      <c r="LMV12" s="45"/>
      <c r="LMW12" s="46"/>
      <c r="LMZ12" s="45"/>
      <c r="LNA12" s="46"/>
      <c r="LNB12" s="37"/>
      <c r="LNC12" s="37"/>
      <c r="LND12" s="45"/>
      <c r="LNE12" s="46"/>
      <c r="LNF12" s="44"/>
      <c r="LNG12" s="45"/>
      <c r="LNH12" s="46"/>
      <c r="LNK12" s="45"/>
      <c r="LNL12" s="46"/>
      <c r="LNM12" s="37"/>
      <c r="LNN12" s="37"/>
      <c r="LNO12" s="45"/>
      <c r="LNP12" s="46"/>
      <c r="LNQ12" s="44"/>
      <c r="LNR12" s="45"/>
      <c r="LNS12" s="46"/>
      <c r="LNV12" s="45"/>
      <c r="LNW12" s="46"/>
      <c r="LNX12" s="37"/>
      <c r="LNY12" s="37"/>
      <c r="LNZ12" s="45"/>
      <c r="LOA12" s="46"/>
      <c r="LOB12" s="44"/>
      <c r="LOC12" s="45"/>
      <c r="LOD12" s="46"/>
      <c r="LOG12" s="45"/>
      <c r="LOH12" s="46"/>
      <c r="LOI12" s="37"/>
      <c r="LOJ12" s="37"/>
      <c r="LOK12" s="45"/>
      <c r="LOL12" s="46"/>
      <c r="LOM12" s="44"/>
      <c r="LON12" s="45"/>
      <c r="LOO12" s="46"/>
      <c r="LOR12" s="45"/>
      <c r="LOS12" s="46"/>
      <c r="LOT12" s="37"/>
      <c r="LOU12" s="37"/>
      <c r="LOV12" s="45"/>
      <c r="LOW12" s="46"/>
      <c r="LOX12" s="44"/>
      <c r="LOY12" s="45"/>
      <c r="LOZ12" s="46"/>
      <c r="LPC12" s="45"/>
      <c r="LPD12" s="46"/>
      <c r="LPE12" s="37"/>
      <c r="LPF12" s="37"/>
      <c r="LPG12" s="45"/>
      <c r="LPH12" s="46"/>
      <c r="LPI12" s="44"/>
      <c r="LPJ12" s="45"/>
      <c r="LPK12" s="46"/>
      <c r="LPN12" s="45"/>
      <c r="LPO12" s="46"/>
      <c r="LPP12" s="37"/>
      <c r="LPQ12" s="37"/>
      <c r="LPR12" s="45"/>
      <c r="LPS12" s="46"/>
      <c r="LPT12" s="44"/>
      <c r="LPU12" s="45"/>
      <c r="LPV12" s="46"/>
      <c r="LPY12" s="45"/>
      <c r="LPZ12" s="46"/>
      <c r="LQA12" s="37"/>
      <c r="LQB12" s="37"/>
      <c r="LQC12" s="45"/>
      <c r="LQD12" s="46"/>
      <c r="LQE12" s="44"/>
      <c r="LQF12" s="45"/>
      <c r="LQG12" s="46"/>
      <c r="LQJ12" s="45"/>
      <c r="LQK12" s="46"/>
      <c r="LQL12" s="37"/>
      <c r="LQM12" s="37"/>
      <c r="LQN12" s="45"/>
      <c r="LQO12" s="46"/>
      <c r="LQP12" s="44"/>
      <c r="LQQ12" s="45"/>
      <c r="LQR12" s="46"/>
      <c r="LQU12" s="45"/>
      <c r="LQV12" s="46"/>
      <c r="LQW12" s="37"/>
      <c r="LQX12" s="37"/>
      <c r="LQY12" s="45"/>
      <c r="LQZ12" s="46"/>
      <c r="LRA12" s="44"/>
      <c r="LRB12" s="45"/>
      <c r="LRC12" s="46"/>
      <c r="LRF12" s="45"/>
      <c r="LRG12" s="46"/>
      <c r="LRH12" s="37"/>
      <c r="LRI12" s="37"/>
      <c r="LRJ12" s="45"/>
      <c r="LRK12" s="46"/>
      <c r="LRL12" s="44"/>
      <c r="LRM12" s="45"/>
      <c r="LRN12" s="46"/>
      <c r="LRQ12" s="45"/>
      <c r="LRR12" s="46"/>
      <c r="LRS12" s="37"/>
      <c r="LRT12" s="37"/>
      <c r="LRU12" s="45"/>
      <c r="LRV12" s="46"/>
      <c r="LRW12" s="44"/>
      <c r="LRX12" s="45"/>
      <c r="LRY12" s="46"/>
      <c r="LSB12" s="45"/>
      <c r="LSC12" s="46"/>
      <c r="LSD12" s="37"/>
      <c r="LSE12" s="37"/>
      <c r="LSF12" s="45"/>
      <c r="LSG12" s="46"/>
      <c r="LSH12" s="44"/>
      <c r="LSI12" s="45"/>
      <c r="LSJ12" s="46"/>
      <c r="LSM12" s="45"/>
      <c r="LSN12" s="46"/>
      <c r="LSO12" s="37"/>
      <c r="LSP12" s="37"/>
      <c r="LSQ12" s="45"/>
      <c r="LSR12" s="46"/>
      <c r="LSS12" s="44"/>
      <c r="LST12" s="45"/>
      <c r="LSU12" s="46"/>
      <c r="LSX12" s="45"/>
      <c r="LSY12" s="46"/>
      <c r="LSZ12" s="37"/>
      <c r="LTA12" s="37"/>
      <c r="LTB12" s="45"/>
      <c r="LTC12" s="46"/>
      <c r="LTD12" s="44"/>
      <c r="LTE12" s="45"/>
      <c r="LTF12" s="46"/>
      <c r="LTI12" s="45"/>
      <c r="LTJ12" s="46"/>
      <c r="LTK12" s="37"/>
      <c r="LTL12" s="37"/>
      <c r="LTM12" s="45"/>
      <c r="LTN12" s="46"/>
      <c r="LTO12" s="44"/>
      <c r="LTP12" s="45"/>
      <c r="LTQ12" s="46"/>
      <c r="LTT12" s="45"/>
      <c r="LTU12" s="46"/>
      <c r="LTV12" s="37"/>
      <c r="LTW12" s="37"/>
      <c r="LTX12" s="45"/>
      <c r="LTY12" s="46"/>
      <c r="LTZ12" s="44"/>
      <c r="LUA12" s="45"/>
      <c r="LUB12" s="46"/>
      <c r="LUE12" s="45"/>
      <c r="LUF12" s="46"/>
      <c r="LUG12" s="37"/>
      <c r="LUH12" s="37"/>
      <c r="LUI12" s="45"/>
      <c r="LUJ12" s="46"/>
      <c r="LUK12" s="44"/>
      <c r="LUL12" s="45"/>
      <c r="LUM12" s="46"/>
      <c r="LUP12" s="45"/>
      <c r="LUQ12" s="46"/>
      <c r="LUR12" s="37"/>
      <c r="LUS12" s="37"/>
      <c r="LUT12" s="45"/>
      <c r="LUU12" s="46"/>
      <c r="LUV12" s="44"/>
      <c r="LUW12" s="45"/>
      <c r="LUX12" s="46"/>
      <c r="LVA12" s="45"/>
      <c r="LVB12" s="46"/>
      <c r="LVC12" s="37"/>
      <c r="LVD12" s="37"/>
      <c r="LVE12" s="45"/>
      <c r="LVF12" s="46"/>
      <c r="LVG12" s="44"/>
      <c r="LVH12" s="45"/>
      <c r="LVI12" s="46"/>
      <c r="LVL12" s="45"/>
      <c r="LVM12" s="46"/>
      <c r="LVN12" s="37"/>
      <c r="LVO12" s="37"/>
      <c r="LVP12" s="45"/>
      <c r="LVQ12" s="46"/>
      <c r="LVR12" s="44"/>
      <c r="LVS12" s="45"/>
      <c r="LVT12" s="46"/>
      <c r="LVW12" s="45"/>
      <c r="LVX12" s="46"/>
      <c r="LVY12" s="37"/>
      <c r="LVZ12" s="37"/>
      <c r="LWA12" s="45"/>
      <c r="LWB12" s="46"/>
      <c r="LWC12" s="44"/>
      <c r="LWD12" s="45"/>
      <c r="LWE12" s="46"/>
      <c r="LWH12" s="45"/>
      <c r="LWI12" s="46"/>
      <c r="LWJ12" s="37"/>
      <c r="LWK12" s="37"/>
      <c r="LWL12" s="45"/>
      <c r="LWM12" s="46"/>
      <c r="LWN12" s="44"/>
      <c r="LWO12" s="45"/>
      <c r="LWP12" s="46"/>
      <c r="LWS12" s="45"/>
      <c r="LWT12" s="46"/>
      <c r="LWU12" s="37"/>
      <c r="LWV12" s="37"/>
      <c r="LWW12" s="45"/>
      <c r="LWX12" s="46"/>
      <c r="LWY12" s="44"/>
      <c r="LWZ12" s="45"/>
      <c r="LXA12" s="46"/>
      <c r="LXD12" s="45"/>
      <c r="LXE12" s="46"/>
      <c r="LXF12" s="37"/>
      <c r="LXG12" s="37"/>
      <c r="LXH12" s="45"/>
      <c r="LXI12" s="46"/>
      <c r="LXJ12" s="44"/>
      <c r="LXK12" s="45"/>
      <c r="LXL12" s="46"/>
      <c r="LXO12" s="45"/>
      <c r="LXP12" s="46"/>
      <c r="LXQ12" s="37"/>
      <c r="LXR12" s="37"/>
      <c r="LXS12" s="45"/>
      <c r="LXT12" s="46"/>
      <c r="LXU12" s="44"/>
      <c r="LXV12" s="45"/>
      <c r="LXW12" s="46"/>
      <c r="LXZ12" s="45"/>
      <c r="LYA12" s="46"/>
      <c r="LYB12" s="37"/>
      <c r="LYC12" s="37"/>
      <c r="LYD12" s="45"/>
      <c r="LYE12" s="46"/>
      <c r="LYF12" s="44"/>
      <c r="LYG12" s="45"/>
      <c r="LYH12" s="46"/>
      <c r="LYK12" s="45"/>
      <c r="LYL12" s="46"/>
      <c r="LYM12" s="37"/>
      <c r="LYN12" s="37"/>
      <c r="LYO12" s="45"/>
      <c r="LYP12" s="46"/>
      <c r="LYQ12" s="44"/>
      <c r="LYR12" s="45"/>
      <c r="LYS12" s="46"/>
      <c r="LYV12" s="45"/>
      <c r="LYW12" s="46"/>
      <c r="LYX12" s="37"/>
      <c r="LYY12" s="37"/>
      <c r="LYZ12" s="45"/>
      <c r="LZA12" s="46"/>
      <c r="LZB12" s="44"/>
      <c r="LZC12" s="45"/>
      <c r="LZD12" s="46"/>
      <c r="LZG12" s="45"/>
      <c r="LZH12" s="46"/>
      <c r="LZI12" s="37"/>
      <c r="LZJ12" s="37"/>
      <c r="LZK12" s="45"/>
      <c r="LZL12" s="46"/>
      <c r="LZM12" s="44"/>
      <c r="LZN12" s="45"/>
      <c r="LZO12" s="46"/>
      <c r="LZR12" s="45"/>
      <c r="LZS12" s="46"/>
      <c r="LZT12" s="37"/>
      <c r="LZU12" s="37"/>
      <c r="LZV12" s="45"/>
      <c r="LZW12" s="46"/>
      <c r="LZX12" s="44"/>
      <c r="LZY12" s="45"/>
      <c r="LZZ12" s="46"/>
      <c r="MAC12" s="45"/>
      <c r="MAD12" s="46"/>
      <c r="MAE12" s="37"/>
      <c r="MAF12" s="37"/>
      <c r="MAG12" s="45"/>
      <c r="MAH12" s="46"/>
      <c r="MAI12" s="44"/>
      <c r="MAJ12" s="45"/>
      <c r="MAK12" s="46"/>
      <c r="MAN12" s="45"/>
      <c r="MAO12" s="46"/>
      <c r="MAP12" s="37"/>
      <c r="MAQ12" s="37"/>
      <c r="MAR12" s="45"/>
      <c r="MAS12" s="46"/>
      <c r="MAT12" s="44"/>
      <c r="MAU12" s="45"/>
      <c r="MAV12" s="46"/>
      <c r="MAY12" s="45"/>
      <c r="MAZ12" s="46"/>
      <c r="MBA12" s="37"/>
      <c r="MBB12" s="37"/>
      <c r="MBC12" s="45"/>
      <c r="MBD12" s="46"/>
      <c r="MBE12" s="44"/>
      <c r="MBF12" s="45"/>
      <c r="MBG12" s="46"/>
      <c r="MBJ12" s="45"/>
      <c r="MBK12" s="46"/>
      <c r="MBL12" s="37"/>
      <c r="MBM12" s="37"/>
      <c r="MBN12" s="45"/>
      <c r="MBO12" s="46"/>
      <c r="MBP12" s="44"/>
      <c r="MBQ12" s="45"/>
      <c r="MBR12" s="46"/>
      <c r="MBU12" s="45"/>
      <c r="MBV12" s="46"/>
      <c r="MBW12" s="37"/>
      <c r="MBX12" s="37"/>
      <c r="MBY12" s="45"/>
      <c r="MBZ12" s="46"/>
      <c r="MCA12" s="44"/>
      <c r="MCB12" s="45"/>
      <c r="MCC12" s="46"/>
      <c r="MCF12" s="45"/>
      <c r="MCG12" s="46"/>
      <c r="MCH12" s="37"/>
      <c r="MCI12" s="37"/>
      <c r="MCJ12" s="45"/>
      <c r="MCK12" s="46"/>
      <c r="MCL12" s="44"/>
      <c r="MCM12" s="45"/>
      <c r="MCN12" s="46"/>
      <c r="MCQ12" s="45"/>
      <c r="MCR12" s="46"/>
      <c r="MCS12" s="37"/>
      <c r="MCT12" s="37"/>
      <c r="MCU12" s="45"/>
      <c r="MCV12" s="46"/>
      <c r="MCW12" s="44"/>
      <c r="MCX12" s="45"/>
      <c r="MCY12" s="46"/>
      <c r="MDB12" s="45"/>
      <c r="MDC12" s="46"/>
      <c r="MDD12" s="37"/>
      <c r="MDE12" s="37"/>
      <c r="MDF12" s="45"/>
      <c r="MDG12" s="46"/>
      <c r="MDH12" s="44"/>
      <c r="MDI12" s="45"/>
      <c r="MDJ12" s="46"/>
      <c r="MDM12" s="45"/>
      <c r="MDN12" s="46"/>
      <c r="MDO12" s="37"/>
      <c r="MDP12" s="37"/>
      <c r="MDQ12" s="45"/>
      <c r="MDR12" s="46"/>
      <c r="MDS12" s="44"/>
      <c r="MDT12" s="45"/>
      <c r="MDU12" s="46"/>
      <c r="MDX12" s="45"/>
      <c r="MDY12" s="46"/>
      <c r="MDZ12" s="37"/>
      <c r="MEA12" s="37"/>
      <c r="MEB12" s="45"/>
      <c r="MEC12" s="46"/>
      <c r="MED12" s="44"/>
      <c r="MEE12" s="45"/>
      <c r="MEF12" s="46"/>
      <c r="MEI12" s="45"/>
      <c r="MEJ12" s="46"/>
      <c r="MEK12" s="37"/>
      <c r="MEL12" s="37"/>
      <c r="MEM12" s="45"/>
      <c r="MEN12" s="46"/>
      <c r="MEO12" s="44"/>
      <c r="MEP12" s="45"/>
      <c r="MEQ12" s="46"/>
      <c r="MET12" s="45"/>
      <c r="MEU12" s="46"/>
      <c r="MEV12" s="37"/>
      <c r="MEW12" s="37"/>
      <c r="MEX12" s="45"/>
      <c r="MEY12" s="46"/>
      <c r="MEZ12" s="44"/>
      <c r="MFA12" s="45"/>
      <c r="MFB12" s="46"/>
      <c r="MFE12" s="45"/>
      <c r="MFF12" s="46"/>
      <c r="MFG12" s="37"/>
      <c r="MFH12" s="37"/>
      <c r="MFI12" s="45"/>
      <c r="MFJ12" s="46"/>
      <c r="MFK12" s="44"/>
      <c r="MFL12" s="45"/>
      <c r="MFM12" s="46"/>
      <c r="MFP12" s="45"/>
      <c r="MFQ12" s="46"/>
      <c r="MFR12" s="37"/>
      <c r="MFS12" s="37"/>
      <c r="MFT12" s="45"/>
      <c r="MFU12" s="46"/>
      <c r="MFV12" s="44"/>
      <c r="MFW12" s="45"/>
      <c r="MFX12" s="46"/>
      <c r="MGA12" s="45"/>
      <c r="MGB12" s="46"/>
      <c r="MGC12" s="37"/>
      <c r="MGD12" s="37"/>
      <c r="MGE12" s="45"/>
      <c r="MGF12" s="46"/>
      <c r="MGG12" s="44"/>
      <c r="MGH12" s="45"/>
      <c r="MGI12" s="46"/>
      <c r="MGL12" s="45"/>
      <c r="MGM12" s="46"/>
      <c r="MGN12" s="37"/>
      <c r="MGO12" s="37"/>
      <c r="MGP12" s="45"/>
      <c r="MGQ12" s="46"/>
      <c r="MGR12" s="44"/>
      <c r="MGS12" s="45"/>
      <c r="MGT12" s="46"/>
      <c r="MGW12" s="45"/>
      <c r="MGX12" s="46"/>
      <c r="MGY12" s="37"/>
      <c r="MGZ12" s="37"/>
      <c r="MHA12" s="45"/>
      <c r="MHB12" s="46"/>
      <c r="MHC12" s="44"/>
      <c r="MHD12" s="45"/>
      <c r="MHE12" s="46"/>
      <c r="MHH12" s="45"/>
      <c r="MHI12" s="46"/>
      <c r="MHJ12" s="37"/>
      <c r="MHK12" s="37"/>
      <c r="MHL12" s="45"/>
      <c r="MHM12" s="46"/>
      <c r="MHN12" s="44"/>
      <c r="MHO12" s="45"/>
      <c r="MHP12" s="46"/>
      <c r="MHS12" s="45"/>
      <c r="MHT12" s="46"/>
      <c r="MHU12" s="37"/>
      <c r="MHV12" s="37"/>
      <c r="MHW12" s="45"/>
      <c r="MHX12" s="46"/>
      <c r="MHY12" s="44"/>
      <c r="MHZ12" s="45"/>
      <c r="MIA12" s="46"/>
      <c r="MID12" s="45"/>
      <c r="MIE12" s="46"/>
      <c r="MIF12" s="37"/>
      <c r="MIG12" s="37"/>
      <c r="MIH12" s="45"/>
      <c r="MII12" s="46"/>
      <c r="MIJ12" s="44"/>
      <c r="MIK12" s="45"/>
      <c r="MIL12" s="46"/>
      <c r="MIO12" s="45"/>
      <c r="MIP12" s="46"/>
      <c r="MIQ12" s="37"/>
      <c r="MIR12" s="37"/>
      <c r="MIS12" s="45"/>
      <c r="MIT12" s="46"/>
      <c r="MIU12" s="44"/>
      <c r="MIV12" s="45"/>
      <c r="MIW12" s="46"/>
      <c r="MIZ12" s="45"/>
      <c r="MJA12" s="46"/>
      <c r="MJB12" s="37"/>
      <c r="MJC12" s="37"/>
      <c r="MJD12" s="45"/>
      <c r="MJE12" s="46"/>
      <c r="MJF12" s="44"/>
      <c r="MJG12" s="45"/>
      <c r="MJH12" s="46"/>
      <c r="MJK12" s="45"/>
      <c r="MJL12" s="46"/>
      <c r="MJM12" s="37"/>
      <c r="MJN12" s="37"/>
      <c r="MJO12" s="45"/>
      <c r="MJP12" s="46"/>
      <c r="MJQ12" s="44"/>
      <c r="MJR12" s="45"/>
      <c r="MJS12" s="46"/>
      <c r="MJV12" s="45"/>
      <c r="MJW12" s="46"/>
      <c r="MJX12" s="37"/>
      <c r="MJY12" s="37"/>
      <c r="MJZ12" s="45"/>
      <c r="MKA12" s="46"/>
      <c r="MKB12" s="44"/>
      <c r="MKC12" s="45"/>
      <c r="MKD12" s="46"/>
      <c r="MKG12" s="45"/>
      <c r="MKH12" s="46"/>
      <c r="MKI12" s="37"/>
      <c r="MKJ12" s="37"/>
      <c r="MKK12" s="45"/>
      <c r="MKL12" s="46"/>
      <c r="MKM12" s="44"/>
      <c r="MKN12" s="45"/>
      <c r="MKO12" s="46"/>
      <c r="MKR12" s="45"/>
      <c r="MKS12" s="46"/>
      <c r="MKT12" s="37"/>
      <c r="MKU12" s="37"/>
      <c r="MKV12" s="45"/>
      <c r="MKW12" s="46"/>
      <c r="MKX12" s="44"/>
      <c r="MKY12" s="45"/>
      <c r="MKZ12" s="46"/>
      <c r="MLC12" s="45"/>
      <c r="MLD12" s="46"/>
      <c r="MLE12" s="37"/>
      <c r="MLF12" s="37"/>
      <c r="MLG12" s="45"/>
      <c r="MLH12" s="46"/>
      <c r="MLI12" s="44"/>
      <c r="MLJ12" s="45"/>
      <c r="MLK12" s="46"/>
      <c r="MLN12" s="45"/>
      <c r="MLO12" s="46"/>
      <c r="MLP12" s="37"/>
      <c r="MLQ12" s="37"/>
      <c r="MLR12" s="45"/>
      <c r="MLS12" s="46"/>
      <c r="MLT12" s="44"/>
      <c r="MLU12" s="45"/>
      <c r="MLV12" s="46"/>
      <c r="MLY12" s="45"/>
      <c r="MLZ12" s="46"/>
      <c r="MMA12" s="37"/>
      <c r="MMB12" s="37"/>
      <c r="MMC12" s="45"/>
      <c r="MMD12" s="46"/>
      <c r="MME12" s="44"/>
      <c r="MMF12" s="45"/>
      <c r="MMG12" s="46"/>
      <c r="MMJ12" s="45"/>
      <c r="MMK12" s="46"/>
      <c r="MML12" s="37"/>
      <c r="MMM12" s="37"/>
      <c r="MMN12" s="45"/>
      <c r="MMO12" s="46"/>
      <c r="MMP12" s="44"/>
      <c r="MMQ12" s="45"/>
      <c r="MMR12" s="46"/>
      <c r="MMU12" s="45"/>
      <c r="MMV12" s="46"/>
      <c r="MMW12" s="37"/>
      <c r="MMX12" s="37"/>
      <c r="MMY12" s="45"/>
      <c r="MMZ12" s="46"/>
      <c r="MNA12" s="44"/>
      <c r="MNB12" s="45"/>
      <c r="MNC12" s="46"/>
      <c r="MNF12" s="45"/>
      <c r="MNG12" s="46"/>
      <c r="MNH12" s="37"/>
      <c r="MNI12" s="37"/>
      <c r="MNJ12" s="45"/>
      <c r="MNK12" s="46"/>
      <c r="MNL12" s="44"/>
      <c r="MNM12" s="45"/>
      <c r="MNN12" s="46"/>
      <c r="MNQ12" s="45"/>
      <c r="MNR12" s="46"/>
      <c r="MNS12" s="37"/>
      <c r="MNT12" s="37"/>
      <c r="MNU12" s="45"/>
      <c r="MNV12" s="46"/>
      <c r="MNW12" s="44"/>
      <c r="MNX12" s="45"/>
      <c r="MNY12" s="46"/>
      <c r="MOB12" s="45"/>
      <c r="MOC12" s="46"/>
      <c r="MOD12" s="37"/>
      <c r="MOE12" s="37"/>
      <c r="MOF12" s="45"/>
      <c r="MOG12" s="46"/>
      <c r="MOH12" s="44"/>
      <c r="MOI12" s="45"/>
      <c r="MOJ12" s="46"/>
      <c r="MOM12" s="45"/>
      <c r="MON12" s="46"/>
      <c r="MOO12" s="37"/>
      <c r="MOP12" s="37"/>
      <c r="MOQ12" s="45"/>
      <c r="MOR12" s="46"/>
      <c r="MOS12" s="44"/>
      <c r="MOT12" s="45"/>
      <c r="MOU12" s="46"/>
      <c r="MOX12" s="45"/>
      <c r="MOY12" s="46"/>
      <c r="MOZ12" s="37"/>
      <c r="MPA12" s="37"/>
      <c r="MPB12" s="45"/>
      <c r="MPC12" s="46"/>
      <c r="MPD12" s="44"/>
      <c r="MPE12" s="45"/>
      <c r="MPF12" s="46"/>
      <c r="MPI12" s="45"/>
      <c r="MPJ12" s="46"/>
      <c r="MPK12" s="37"/>
      <c r="MPL12" s="37"/>
      <c r="MPM12" s="45"/>
      <c r="MPN12" s="46"/>
      <c r="MPO12" s="44"/>
      <c r="MPP12" s="45"/>
      <c r="MPQ12" s="46"/>
      <c r="MPT12" s="45"/>
      <c r="MPU12" s="46"/>
      <c r="MPV12" s="37"/>
      <c r="MPW12" s="37"/>
      <c r="MPX12" s="45"/>
      <c r="MPY12" s="46"/>
      <c r="MPZ12" s="44"/>
      <c r="MQA12" s="45"/>
      <c r="MQB12" s="46"/>
      <c r="MQE12" s="45"/>
      <c r="MQF12" s="46"/>
      <c r="MQG12" s="37"/>
      <c r="MQH12" s="37"/>
      <c r="MQI12" s="45"/>
      <c r="MQJ12" s="46"/>
      <c r="MQK12" s="44"/>
      <c r="MQL12" s="45"/>
      <c r="MQM12" s="46"/>
      <c r="MQP12" s="45"/>
      <c r="MQQ12" s="46"/>
      <c r="MQR12" s="37"/>
      <c r="MQS12" s="37"/>
      <c r="MQT12" s="45"/>
      <c r="MQU12" s="46"/>
      <c r="MQV12" s="44"/>
      <c r="MQW12" s="45"/>
      <c r="MQX12" s="46"/>
      <c r="MRA12" s="45"/>
      <c r="MRB12" s="46"/>
      <c r="MRC12" s="37"/>
      <c r="MRD12" s="37"/>
      <c r="MRE12" s="45"/>
      <c r="MRF12" s="46"/>
      <c r="MRG12" s="44"/>
      <c r="MRH12" s="45"/>
      <c r="MRI12" s="46"/>
      <c r="MRL12" s="45"/>
      <c r="MRM12" s="46"/>
      <c r="MRN12" s="37"/>
      <c r="MRO12" s="37"/>
      <c r="MRP12" s="45"/>
      <c r="MRQ12" s="46"/>
      <c r="MRR12" s="44"/>
      <c r="MRS12" s="45"/>
      <c r="MRT12" s="46"/>
      <c r="MRW12" s="45"/>
      <c r="MRX12" s="46"/>
      <c r="MRY12" s="37"/>
      <c r="MRZ12" s="37"/>
      <c r="MSA12" s="45"/>
      <c r="MSB12" s="46"/>
      <c r="MSC12" s="44"/>
      <c r="MSD12" s="45"/>
      <c r="MSE12" s="46"/>
      <c r="MSH12" s="45"/>
      <c r="MSI12" s="46"/>
      <c r="MSJ12" s="37"/>
      <c r="MSK12" s="37"/>
      <c r="MSL12" s="45"/>
      <c r="MSM12" s="46"/>
      <c r="MSN12" s="44"/>
      <c r="MSO12" s="45"/>
      <c r="MSP12" s="46"/>
      <c r="MSS12" s="45"/>
      <c r="MST12" s="46"/>
      <c r="MSU12" s="37"/>
      <c r="MSV12" s="37"/>
      <c r="MSW12" s="45"/>
      <c r="MSX12" s="46"/>
      <c r="MSY12" s="44"/>
      <c r="MSZ12" s="45"/>
      <c r="MTA12" s="46"/>
      <c r="MTD12" s="45"/>
      <c r="MTE12" s="46"/>
      <c r="MTF12" s="37"/>
      <c r="MTG12" s="37"/>
      <c r="MTH12" s="45"/>
      <c r="MTI12" s="46"/>
      <c r="MTJ12" s="44"/>
      <c r="MTK12" s="45"/>
      <c r="MTL12" s="46"/>
      <c r="MTO12" s="45"/>
      <c r="MTP12" s="46"/>
      <c r="MTQ12" s="37"/>
      <c r="MTR12" s="37"/>
      <c r="MTS12" s="45"/>
      <c r="MTT12" s="46"/>
      <c r="MTU12" s="44"/>
      <c r="MTV12" s="45"/>
      <c r="MTW12" s="46"/>
      <c r="MTZ12" s="45"/>
      <c r="MUA12" s="46"/>
      <c r="MUB12" s="37"/>
      <c r="MUC12" s="37"/>
      <c r="MUD12" s="45"/>
      <c r="MUE12" s="46"/>
      <c r="MUF12" s="44"/>
      <c r="MUG12" s="45"/>
      <c r="MUH12" s="46"/>
      <c r="MUK12" s="45"/>
      <c r="MUL12" s="46"/>
      <c r="MUM12" s="37"/>
      <c r="MUN12" s="37"/>
      <c r="MUO12" s="45"/>
      <c r="MUP12" s="46"/>
      <c r="MUQ12" s="44"/>
      <c r="MUR12" s="45"/>
      <c r="MUS12" s="46"/>
      <c r="MUV12" s="45"/>
      <c r="MUW12" s="46"/>
      <c r="MUX12" s="37"/>
      <c r="MUY12" s="37"/>
      <c r="MUZ12" s="45"/>
      <c r="MVA12" s="46"/>
      <c r="MVB12" s="44"/>
      <c r="MVC12" s="45"/>
      <c r="MVD12" s="46"/>
      <c r="MVG12" s="45"/>
      <c r="MVH12" s="46"/>
      <c r="MVI12" s="37"/>
      <c r="MVJ12" s="37"/>
      <c r="MVK12" s="45"/>
      <c r="MVL12" s="46"/>
      <c r="MVM12" s="44"/>
      <c r="MVN12" s="45"/>
      <c r="MVO12" s="46"/>
      <c r="MVR12" s="45"/>
      <c r="MVS12" s="46"/>
      <c r="MVT12" s="37"/>
      <c r="MVU12" s="37"/>
      <c r="MVV12" s="45"/>
      <c r="MVW12" s="46"/>
      <c r="MVX12" s="44"/>
      <c r="MVY12" s="45"/>
      <c r="MVZ12" s="46"/>
      <c r="MWC12" s="45"/>
      <c r="MWD12" s="46"/>
      <c r="MWE12" s="37"/>
      <c r="MWF12" s="37"/>
      <c r="MWG12" s="45"/>
      <c r="MWH12" s="46"/>
      <c r="MWI12" s="44"/>
      <c r="MWJ12" s="45"/>
      <c r="MWK12" s="46"/>
      <c r="MWN12" s="45"/>
      <c r="MWO12" s="46"/>
      <c r="MWP12" s="37"/>
      <c r="MWQ12" s="37"/>
      <c r="MWR12" s="45"/>
      <c r="MWS12" s="46"/>
      <c r="MWT12" s="44"/>
      <c r="MWU12" s="45"/>
      <c r="MWV12" s="46"/>
      <c r="MWY12" s="45"/>
      <c r="MWZ12" s="46"/>
      <c r="MXA12" s="37"/>
      <c r="MXB12" s="37"/>
      <c r="MXC12" s="45"/>
      <c r="MXD12" s="46"/>
      <c r="MXE12" s="44"/>
      <c r="MXF12" s="45"/>
      <c r="MXG12" s="46"/>
      <c r="MXJ12" s="45"/>
      <c r="MXK12" s="46"/>
      <c r="MXL12" s="37"/>
      <c r="MXM12" s="37"/>
      <c r="MXN12" s="45"/>
      <c r="MXO12" s="46"/>
      <c r="MXP12" s="44"/>
      <c r="MXQ12" s="45"/>
      <c r="MXR12" s="46"/>
      <c r="MXU12" s="45"/>
      <c r="MXV12" s="46"/>
      <c r="MXW12" s="37"/>
      <c r="MXX12" s="37"/>
      <c r="MXY12" s="45"/>
      <c r="MXZ12" s="46"/>
      <c r="MYA12" s="44"/>
      <c r="MYB12" s="45"/>
      <c r="MYC12" s="46"/>
      <c r="MYF12" s="45"/>
      <c r="MYG12" s="46"/>
      <c r="MYH12" s="37"/>
      <c r="MYI12" s="37"/>
      <c r="MYJ12" s="45"/>
      <c r="MYK12" s="46"/>
      <c r="MYL12" s="44"/>
      <c r="MYM12" s="45"/>
      <c r="MYN12" s="46"/>
      <c r="MYQ12" s="45"/>
      <c r="MYR12" s="46"/>
      <c r="MYS12" s="37"/>
      <c r="MYT12" s="37"/>
      <c r="MYU12" s="45"/>
      <c r="MYV12" s="46"/>
      <c r="MYW12" s="44"/>
      <c r="MYX12" s="45"/>
      <c r="MYY12" s="46"/>
      <c r="MZB12" s="45"/>
      <c r="MZC12" s="46"/>
      <c r="MZD12" s="37"/>
      <c r="MZE12" s="37"/>
      <c r="MZF12" s="45"/>
      <c r="MZG12" s="46"/>
      <c r="MZH12" s="44"/>
      <c r="MZI12" s="45"/>
      <c r="MZJ12" s="46"/>
      <c r="MZM12" s="45"/>
      <c r="MZN12" s="46"/>
      <c r="MZO12" s="37"/>
      <c r="MZP12" s="37"/>
      <c r="MZQ12" s="45"/>
      <c r="MZR12" s="46"/>
      <c r="MZS12" s="44"/>
      <c r="MZT12" s="45"/>
      <c r="MZU12" s="46"/>
      <c r="MZX12" s="45"/>
      <c r="MZY12" s="46"/>
      <c r="MZZ12" s="37"/>
      <c r="NAA12" s="37"/>
      <c r="NAB12" s="45"/>
      <c r="NAC12" s="46"/>
      <c r="NAD12" s="44"/>
      <c r="NAE12" s="45"/>
      <c r="NAF12" s="46"/>
      <c r="NAI12" s="45"/>
      <c r="NAJ12" s="46"/>
      <c r="NAK12" s="37"/>
      <c r="NAL12" s="37"/>
      <c r="NAM12" s="45"/>
      <c r="NAN12" s="46"/>
      <c r="NAO12" s="44"/>
      <c r="NAP12" s="45"/>
      <c r="NAQ12" s="46"/>
      <c r="NAT12" s="45"/>
      <c r="NAU12" s="46"/>
      <c r="NAV12" s="37"/>
      <c r="NAW12" s="37"/>
      <c r="NAX12" s="45"/>
      <c r="NAY12" s="46"/>
      <c r="NAZ12" s="44"/>
      <c r="NBA12" s="45"/>
      <c r="NBB12" s="46"/>
      <c r="NBE12" s="45"/>
      <c r="NBF12" s="46"/>
      <c r="NBG12" s="37"/>
      <c r="NBH12" s="37"/>
      <c r="NBI12" s="45"/>
      <c r="NBJ12" s="46"/>
      <c r="NBK12" s="44"/>
      <c r="NBL12" s="45"/>
      <c r="NBM12" s="46"/>
      <c r="NBP12" s="45"/>
      <c r="NBQ12" s="46"/>
      <c r="NBR12" s="37"/>
      <c r="NBS12" s="37"/>
      <c r="NBT12" s="45"/>
      <c r="NBU12" s="46"/>
      <c r="NBV12" s="44"/>
      <c r="NBW12" s="45"/>
      <c r="NBX12" s="46"/>
      <c r="NCA12" s="45"/>
      <c r="NCB12" s="46"/>
      <c r="NCC12" s="37"/>
      <c r="NCD12" s="37"/>
      <c r="NCE12" s="45"/>
      <c r="NCF12" s="46"/>
      <c r="NCG12" s="44"/>
      <c r="NCH12" s="45"/>
      <c r="NCI12" s="46"/>
      <c r="NCL12" s="45"/>
      <c r="NCM12" s="46"/>
      <c r="NCN12" s="37"/>
      <c r="NCO12" s="37"/>
      <c r="NCP12" s="45"/>
      <c r="NCQ12" s="46"/>
      <c r="NCR12" s="44"/>
      <c r="NCS12" s="45"/>
      <c r="NCT12" s="46"/>
      <c r="NCW12" s="45"/>
      <c r="NCX12" s="46"/>
      <c r="NCY12" s="37"/>
      <c r="NCZ12" s="37"/>
      <c r="NDA12" s="45"/>
      <c r="NDB12" s="46"/>
      <c r="NDC12" s="44"/>
      <c r="NDD12" s="45"/>
      <c r="NDE12" s="46"/>
      <c r="NDH12" s="45"/>
      <c r="NDI12" s="46"/>
      <c r="NDJ12" s="37"/>
      <c r="NDK12" s="37"/>
      <c r="NDL12" s="45"/>
      <c r="NDM12" s="46"/>
      <c r="NDN12" s="44"/>
      <c r="NDO12" s="45"/>
      <c r="NDP12" s="46"/>
      <c r="NDS12" s="45"/>
      <c r="NDT12" s="46"/>
      <c r="NDU12" s="37"/>
      <c r="NDV12" s="37"/>
      <c r="NDW12" s="45"/>
      <c r="NDX12" s="46"/>
      <c r="NDY12" s="44"/>
      <c r="NDZ12" s="45"/>
      <c r="NEA12" s="46"/>
      <c r="NED12" s="45"/>
      <c r="NEE12" s="46"/>
      <c r="NEF12" s="37"/>
      <c r="NEG12" s="37"/>
      <c r="NEH12" s="45"/>
      <c r="NEI12" s="46"/>
      <c r="NEJ12" s="44"/>
      <c r="NEK12" s="45"/>
      <c r="NEL12" s="46"/>
      <c r="NEO12" s="45"/>
      <c r="NEP12" s="46"/>
      <c r="NEQ12" s="37"/>
      <c r="NER12" s="37"/>
      <c r="NES12" s="45"/>
      <c r="NET12" s="46"/>
      <c r="NEU12" s="44"/>
      <c r="NEV12" s="45"/>
      <c r="NEW12" s="46"/>
      <c r="NEZ12" s="45"/>
      <c r="NFA12" s="46"/>
      <c r="NFB12" s="37"/>
      <c r="NFC12" s="37"/>
      <c r="NFD12" s="45"/>
      <c r="NFE12" s="46"/>
      <c r="NFF12" s="44"/>
      <c r="NFG12" s="45"/>
      <c r="NFH12" s="46"/>
      <c r="NFK12" s="45"/>
      <c r="NFL12" s="46"/>
      <c r="NFM12" s="37"/>
      <c r="NFN12" s="37"/>
      <c r="NFO12" s="45"/>
      <c r="NFP12" s="46"/>
      <c r="NFQ12" s="44"/>
      <c r="NFR12" s="45"/>
      <c r="NFS12" s="46"/>
      <c r="NFV12" s="45"/>
      <c r="NFW12" s="46"/>
      <c r="NFX12" s="37"/>
      <c r="NFY12" s="37"/>
      <c r="NFZ12" s="45"/>
      <c r="NGA12" s="46"/>
      <c r="NGB12" s="44"/>
      <c r="NGC12" s="45"/>
      <c r="NGD12" s="46"/>
      <c r="NGG12" s="45"/>
      <c r="NGH12" s="46"/>
      <c r="NGI12" s="37"/>
      <c r="NGJ12" s="37"/>
      <c r="NGK12" s="45"/>
      <c r="NGL12" s="46"/>
      <c r="NGM12" s="44"/>
      <c r="NGN12" s="45"/>
      <c r="NGO12" s="46"/>
      <c r="NGR12" s="45"/>
      <c r="NGS12" s="46"/>
      <c r="NGT12" s="37"/>
      <c r="NGU12" s="37"/>
      <c r="NGV12" s="45"/>
      <c r="NGW12" s="46"/>
      <c r="NGX12" s="44"/>
      <c r="NGY12" s="45"/>
      <c r="NGZ12" s="46"/>
      <c r="NHC12" s="45"/>
      <c r="NHD12" s="46"/>
      <c r="NHE12" s="37"/>
      <c r="NHF12" s="37"/>
      <c r="NHG12" s="45"/>
      <c r="NHH12" s="46"/>
      <c r="NHI12" s="44"/>
      <c r="NHJ12" s="45"/>
      <c r="NHK12" s="46"/>
      <c r="NHN12" s="45"/>
      <c r="NHO12" s="46"/>
      <c r="NHP12" s="37"/>
      <c r="NHQ12" s="37"/>
      <c r="NHR12" s="45"/>
      <c r="NHS12" s="46"/>
      <c r="NHT12" s="44"/>
      <c r="NHU12" s="45"/>
      <c r="NHV12" s="46"/>
      <c r="NHY12" s="45"/>
      <c r="NHZ12" s="46"/>
      <c r="NIA12" s="37"/>
      <c r="NIB12" s="37"/>
      <c r="NIC12" s="45"/>
      <c r="NID12" s="46"/>
      <c r="NIE12" s="44"/>
      <c r="NIF12" s="45"/>
      <c r="NIG12" s="46"/>
      <c r="NIJ12" s="45"/>
      <c r="NIK12" s="46"/>
      <c r="NIL12" s="37"/>
      <c r="NIM12" s="37"/>
      <c r="NIN12" s="45"/>
      <c r="NIO12" s="46"/>
      <c r="NIP12" s="44"/>
      <c r="NIQ12" s="45"/>
      <c r="NIR12" s="46"/>
      <c r="NIU12" s="45"/>
      <c r="NIV12" s="46"/>
      <c r="NIW12" s="37"/>
      <c r="NIX12" s="37"/>
      <c r="NIY12" s="45"/>
      <c r="NIZ12" s="46"/>
      <c r="NJA12" s="44"/>
      <c r="NJB12" s="45"/>
      <c r="NJC12" s="46"/>
      <c r="NJF12" s="45"/>
      <c r="NJG12" s="46"/>
      <c r="NJH12" s="37"/>
      <c r="NJI12" s="37"/>
      <c r="NJJ12" s="45"/>
      <c r="NJK12" s="46"/>
      <c r="NJL12" s="44"/>
      <c r="NJM12" s="45"/>
      <c r="NJN12" s="46"/>
      <c r="NJQ12" s="45"/>
      <c r="NJR12" s="46"/>
      <c r="NJS12" s="37"/>
      <c r="NJT12" s="37"/>
      <c r="NJU12" s="45"/>
      <c r="NJV12" s="46"/>
      <c r="NJW12" s="44"/>
      <c r="NJX12" s="45"/>
      <c r="NJY12" s="46"/>
      <c r="NKB12" s="45"/>
      <c r="NKC12" s="46"/>
      <c r="NKD12" s="37"/>
      <c r="NKE12" s="37"/>
      <c r="NKF12" s="45"/>
      <c r="NKG12" s="46"/>
      <c r="NKH12" s="44"/>
      <c r="NKI12" s="45"/>
      <c r="NKJ12" s="46"/>
      <c r="NKM12" s="45"/>
      <c r="NKN12" s="46"/>
      <c r="NKO12" s="37"/>
      <c r="NKP12" s="37"/>
      <c r="NKQ12" s="45"/>
      <c r="NKR12" s="46"/>
      <c r="NKS12" s="44"/>
      <c r="NKT12" s="45"/>
      <c r="NKU12" s="46"/>
      <c r="NKX12" s="45"/>
      <c r="NKY12" s="46"/>
      <c r="NKZ12" s="37"/>
      <c r="NLA12" s="37"/>
      <c r="NLB12" s="45"/>
      <c r="NLC12" s="46"/>
      <c r="NLD12" s="44"/>
      <c r="NLE12" s="45"/>
      <c r="NLF12" s="46"/>
      <c r="NLI12" s="45"/>
      <c r="NLJ12" s="46"/>
      <c r="NLK12" s="37"/>
      <c r="NLL12" s="37"/>
      <c r="NLM12" s="45"/>
      <c r="NLN12" s="46"/>
      <c r="NLO12" s="44"/>
      <c r="NLP12" s="45"/>
      <c r="NLQ12" s="46"/>
      <c r="NLT12" s="45"/>
      <c r="NLU12" s="46"/>
      <c r="NLV12" s="37"/>
      <c r="NLW12" s="37"/>
      <c r="NLX12" s="45"/>
      <c r="NLY12" s="46"/>
      <c r="NLZ12" s="44"/>
      <c r="NMA12" s="45"/>
      <c r="NMB12" s="46"/>
      <c r="NME12" s="45"/>
      <c r="NMF12" s="46"/>
      <c r="NMG12" s="37"/>
      <c r="NMH12" s="37"/>
      <c r="NMI12" s="45"/>
      <c r="NMJ12" s="46"/>
      <c r="NMK12" s="44"/>
      <c r="NML12" s="45"/>
      <c r="NMM12" s="46"/>
      <c r="NMP12" s="45"/>
      <c r="NMQ12" s="46"/>
      <c r="NMR12" s="37"/>
      <c r="NMS12" s="37"/>
      <c r="NMT12" s="45"/>
      <c r="NMU12" s="46"/>
      <c r="NMV12" s="44"/>
      <c r="NMW12" s="45"/>
      <c r="NMX12" s="46"/>
      <c r="NNA12" s="45"/>
      <c r="NNB12" s="46"/>
      <c r="NNC12" s="37"/>
      <c r="NND12" s="37"/>
      <c r="NNE12" s="45"/>
      <c r="NNF12" s="46"/>
      <c r="NNG12" s="44"/>
      <c r="NNH12" s="45"/>
      <c r="NNI12" s="46"/>
      <c r="NNL12" s="45"/>
      <c r="NNM12" s="46"/>
      <c r="NNN12" s="37"/>
      <c r="NNO12" s="37"/>
      <c r="NNP12" s="45"/>
      <c r="NNQ12" s="46"/>
      <c r="NNR12" s="44"/>
      <c r="NNS12" s="45"/>
      <c r="NNT12" s="46"/>
      <c r="NNW12" s="45"/>
      <c r="NNX12" s="46"/>
      <c r="NNY12" s="37"/>
      <c r="NNZ12" s="37"/>
      <c r="NOA12" s="45"/>
      <c r="NOB12" s="46"/>
      <c r="NOC12" s="44"/>
      <c r="NOD12" s="45"/>
      <c r="NOE12" s="46"/>
      <c r="NOH12" s="45"/>
      <c r="NOI12" s="46"/>
      <c r="NOJ12" s="37"/>
      <c r="NOK12" s="37"/>
      <c r="NOL12" s="45"/>
      <c r="NOM12" s="46"/>
      <c r="NON12" s="44"/>
      <c r="NOO12" s="45"/>
      <c r="NOP12" s="46"/>
      <c r="NOS12" s="45"/>
      <c r="NOT12" s="46"/>
      <c r="NOU12" s="37"/>
      <c r="NOV12" s="37"/>
      <c r="NOW12" s="45"/>
      <c r="NOX12" s="46"/>
      <c r="NOY12" s="44"/>
      <c r="NOZ12" s="45"/>
      <c r="NPA12" s="46"/>
      <c r="NPD12" s="45"/>
      <c r="NPE12" s="46"/>
      <c r="NPF12" s="37"/>
      <c r="NPG12" s="37"/>
      <c r="NPH12" s="45"/>
      <c r="NPI12" s="46"/>
      <c r="NPJ12" s="44"/>
      <c r="NPK12" s="45"/>
      <c r="NPL12" s="46"/>
      <c r="NPO12" s="45"/>
      <c r="NPP12" s="46"/>
      <c r="NPQ12" s="37"/>
      <c r="NPR12" s="37"/>
      <c r="NPS12" s="45"/>
      <c r="NPT12" s="46"/>
      <c r="NPU12" s="44"/>
      <c r="NPV12" s="45"/>
      <c r="NPW12" s="46"/>
      <c r="NPZ12" s="45"/>
      <c r="NQA12" s="46"/>
      <c r="NQB12" s="37"/>
      <c r="NQC12" s="37"/>
      <c r="NQD12" s="45"/>
      <c r="NQE12" s="46"/>
      <c r="NQF12" s="44"/>
      <c r="NQG12" s="45"/>
      <c r="NQH12" s="46"/>
      <c r="NQK12" s="45"/>
      <c r="NQL12" s="46"/>
      <c r="NQM12" s="37"/>
      <c r="NQN12" s="37"/>
      <c r="NQO12" s="45"/>
      <c r="NQP12" s="46"/>
      <c r="NQQ12" s="44"/>
      <c r="NQR12" s="45"/>
      <c r="NQS12" s="46"/>
      <c r="NQV12" s="45"/>
      <c r="NQW12" s="46"/>
      <c r="NQX12" s="37"/>
      <c r="NQY12" s="37"/>
      <c r="NQZ12" s="45"/>
      <c r="NRA12" s="46"/>
      <c r="NRB12" s="44"/>
      <c r="NRC12" s="45"/>
      <c r="NRD12" s="46"/>
      <c r="NRG12" s="45"/>
      <c r="NRH12" s="46"/>
      <c r="NRI12" s="37"/>
      <c r="NRJ12" s="37"/>
      <c r="NRK12" s="45"/>
      <c r="NRL12" s="46"/>
      <c r="NRM12" s="44"/>
      <c r="NRN12" s="45"/>
      <c r="NRO12" s="46"/>
      <c r="NRR12" s="45"/>
      <c r="NRS12" s="46"/>
      <c r="NRT12" s="37"/>
      <c r="NRU12" s="37"/>
      <c r="NRV12" s="45"/>
      <c r="NRW12" s="46"/>
      <c r="NRX12" s="44"/>
      <c r="NRY12" s="45"/>
      <c r="NRZ12" s="46"/>
      <c r="NSC12" s="45"/>
      <c r="NSD12" s="46"/>
      <c r="NSE12" s="37"/>
      <c r="NSF12" s="37"/>
      <c r="NSG12" s="45"/>
      <c r="NSH12" s="46"/>
      <c r="NSI12" s="44"/>
      <c r="NSJ12" s="45"/>
      <c r="NSK12" s="46"/>
      <c r="NSN12" s="45"/>
      <c r="NSO12" s="46"/>
      <c r="NSP12" s="37"/>
      <c r="NSQ12" s="37"/>
      <c r="NSR12" s="45"/>
      <c r="NSS12" s="46"/>
      <c r="NST12" s="44"/>
      <c r="NSU12" s="45"/>
      <c r="NSV12" s="46"/>
      <c r="NSY12" s="45"/>
      <c r="NSZ12" s="46"/>
      <c r="NTA12" s="37"/>
      <c r="NTB12" s="37"/>
      <c r="NTC12" s="45"/>
      <c r="NTD12" s="46"/>
      <c r="NTE12" s="44"/>
      <c r="NTF12" s="45"/>
      <c r="NTG12" s="46"/>
      <c r="NTJ12" s="45"/>
      <c r="NTK12" s="46"/>
      <c r="NTL12" s="37"/>
      <c r="NTM12" s="37"/>
      <c r="NTN12" s="45"/>
      <c r="NTO12" s="46"/>
      <c r="NTP12" s="44"/>
      <c r="NTQ12" s="45"/>
      <c r="NTR12" s="46"/>
      <c r="NTU12" s="45"/>
      <c r="NTV12" s="46"/>
      <c r="NTW12" s="37"/>
      <c r="NTX12" s="37"/>
      <c r="NTY12" s="45"/>
      <c r="NTZ12" s="46"/>
      <c r="NUA12" s="44"/>
      <c r="NUB12" s="45"/>
      <c r="NUC12" s="46"/>
      <c r="NUF12" s="45"/>
      <c r="NUG12" s="46"/>
      <c r="NUH12" s="37"/>
      <c r="NUI12" s="37"/>
      <c r="NUJ12" s="45"/>
      <c r="NUK12" s="46"/>
      <c r="NUL12" s="44"/>
      <c r="NUM12" s="45"/>
      <c r="NUN12" s="46"/>
      <c r="NUQ12" s="45"/>
      <c r="NUR12" s="46"/>
      <c r="NUS12" s="37"/>
      <c r="NUT12" s="37"/>
      <c r="NUU12" s="45"/>
      <c r="NUV12" s="46"/>
      <c r="NUW12" s="44"/>
      <c r="NUX12" s="45"/>
      <c r="NUY12" s="46"/>
      <c r="NVB12" s="45"/>
      <c r="NVC12" s="46"/>
      <c r="NVD12" s="37"/>
      <c r="NVE12" s="37"/>
      <c r="NVF12" s="45"/>
      <c r="NVG12" s="46"/>
      <c r="NVH12" s="44"/>
      <c r="NVI12" s="45"/>
      <c r="NVJ12" s="46"/>
      <c r="NVM12" s="45"/>
      <c r="NVN12" s="46"/>
      <c r="NVO12" s="37"/>
      <c r="NVP12" s="37"/>
      <c r="NVQ12" s="45"/>
      <c r="NVR12" s="46"/>
      <c r="NVS12" s="44"/>
      <c r="NVT12" s="45"/>
      <c r="NVU12" s="46"/>
      <c r="NVX12" s="45"/>
      <c r="NVY12" s="46"/>
      <c r="NVZ12" s="37"/>
      <c r="NWA12" s="37"/>
      <c r="NWB12" s="45"/>
      <c r="NWC12" s="46"/>
      <c r="NWD12" s="44"/>
      <c r="NWE12" s="45"/>
      <c r="NWF12" s="46"/>
      <c r="NWI12" s="45"/>
      <c r="NWJ12" s="46"/>
      <c r="NWK12" s="37"/>
      <c r="NWL12" s="37"/>
      <c r="NWM12" s="45"/>
      <c r="NWN12" s="46"/>
      <c r="NWO12" s="44"/>
      <c r="NWP12" s="45"/>
      <c r="NWQ12" s="46"/>
      <c r="NWT12" s="45"/>
      <c r="NWU12" s="46"/>
      <c r="NWV12" s="37"/>
      <c r="NWW12" s="37"/>
      <c r="NWX12" s="45"/>
      <c r="NWY12" s="46"/>
      <c r="NWZ12" s="44"/>
      <c r="NXA12" s="45"/>
      <c r="NXB12" s="46"/>
      <c r="NXE12" s="45"/>
      <c r="NXF12" s="46"/>
      <c r="NXG12" s="37"/>
      <c r="NXH12" s="37"/>
      <c r="NXI12" s="45"/>
      <c r="NXJ12" s="46"/>
      <c r="NXK12" s="44"/>
      <c r="NXL12" s="45"/>
      <c r="NXM12" s="46"/>
      <c r="NXP12" s="45"/>
      <c r="NXQ12" s="46"/>
      <c r="NXR12" s="37"/>
      <c r="NXS12" s="37"/>
      <c r="NXT12" s="45"/>
      <c r="NXU12" s="46"/>
      <c r="NXV12" s="44"/>
      <c r="NXW12" s="45"/>
      <c r="NXX12" s="46"/>
      <c r="NYA12" s="45"/>
      <c r="NYB12" s="46"/>
      <c r="NYC12" s="37"/>
      <c r="NYD12" s="37"/>
      <c r="NYE12" s="45"/>
      <c r="NYF12" s="46"/>
      <c r="NYG12" s="44"/>
      <c r="NYH12" s="45"/>
      <c r="NYI12" s="46"/>
      <c r="NYL12" s="45"/>
      <c r="NYM12" s="46"/>
      <c r="NYN12" s="37"/>
      <c r="NYO12" s="37"/>
      <c r="NYP12" s="45"/>
      <c r="NYQ12" s="46"/>
      <c r="NYR12" s="44"/>
      <c r="NYS12" s="45"/>
      <c r="NYT12" s="46"/>
      <c r="NYW12" s="45"/>
      <c r="NYX12" s="46"/>
      <c r="NYY12" s="37"/>
      <c r="NYZ12" s="37"/>
      <c r="NZA12" s="45"/>
      <c r="NZB12" s="46"/>
      <c r="NZC12" s="44"/>
      <c r="NZD12" s="45"/>
      <c r="NZE12" s="46"/>
      <c r="NZH12" s="45"/>
      <c r="NZI12" s="46"/>
      <c r="NZJ12" s="37"/>
      <c r="NZK12" s="37"/>
      <c r="NZL12" s="45"/>
      <c r="NZM12" s="46"/>
      <c r="NZN12" s="44"/>
      <c r="NZO12" s="45"/>
      <c r="NZP12" s="46"/>
      <c r="NZS12" s="45"/>
      <c r="NZT12" s="46"/>
      <c r="NZU12" s="37"/>
      <c r="NZV12" s="37"/>
      <c r="NZW12" s="45"/>
      <c r="NZX12" s="46"/>
      <c r="NZY12" s="44"/>
      <c r="NZZ12" s="45"/>
      <c r="OAA12" s="46"/>
      <c r="OAD12" s="45"/>
      <c r="OAE12" s="46"/>
      <c r="OAF12" s="37"/>
      <c r="OAG12" s="37"/>
      <c r="OAH12" s="45"/>
      <c r="OAI12" s="46"/>
      <c r="OAJ12" s="44"/>
      <c r="OAK12" s="45"/>
      <c r="OAL12" s="46"/>
      <c r="OAO12" s="45"/>
      <c r="OAP12" s="46"/>
      <c r="OAQ12" s="37"/>
      <c r="OAR12" s="37"/>
      <c r="OAS12" s="45"/>
      <c r="OAT12" s="46"/>
      <c r="OAU12" s="44"/>
      <c r="OAV12" s="45"/>
      <c r="OAW12" s="46"/>
      <c r="OAZ12" s="45"/>
      <c r="OBA12" s="46"/>
      <c r="OBB12" s="37"/>
      <c r="OBC12" s="37"/>
      <c r="OBD12" s="45"/>
      <c r="OBE12" s="46"/>
      <c r="OBF12" s="44"/>
      <c r="OBG12" s="45"/>
      <c r="OBH12" s="46"/>
      <c r="OBK12" s="45"/>
      <c r="OBL12" s="46"/>
      <c r="OBM12" s="37"/>
      <c r="OBN12" s="37"/>
      <c r="OBO12" s="45"/>
      <c r="OBP12" s="46"/>
      <c r="OBQ12" s="44"/>
      <c r="OBR12" s="45"/>
      <c r="OBS12" s="46"/>
      <c r="OBV12" s="45"/>
      <c r="OBW12" s="46"/>
      <c r="OBX12" s="37"/>
      <c r="OBY12" s="37"/>
      <c r="OBZ12" s="45"/>
      <c r="OCA12" s="46"/>
      <c r="OCB12" s="44"/>
      <c r="OCC12" s="45"/>
      <c r="OCD12" s="46"/>
      <c r="OCG12" s="45"/>
      <c r="OCH12" s="46"/>
      <c r="OCI12" s="37"/>
      <c r="OCJ12" s="37"/>
      <c r="OCK12" s="45"/>
      <c r="OCL12" s="46"/>
      <c r="OCM12" s="44"/>
      <c r="OCN12" s="45"/>
      <c r="OCO12" s="46"/>
      <c r="OCR12" s="45"/>
      <c r="OCS12" s="46"/>
      <c r="OCT12" s="37"/>
      <c r="OCU12" s="37"/>
      <c r="OCV12" s="45"/>
      <c r="OCW12" s="46"/>
      <c r="OCX12" s="44"/>
      <c r="OCY12" s="45"/>
      <c r="OCZ12" s="46"/>
      <c r="ODC12" s="45"/>
      <c r="ODD12" s="46"/>
      <c r="ODE12" s="37"/>
      <c r="ODF12" s="37"/>
      <c r="ODG12" s="45"/>
      <c r="ODH12" s="46"/>
      <c r="ODI12" s="44"/>
      <c r="ODJ12" s="45"/>
      <c r="ODK12" s="46"/>
      <c r="ODN12" s="45"/>
      <c r="ODO12" s="46"/>
      <c r="ODP12" s="37"/>
      <c r="ODQ12" s="37"/>
      <c r="ODR12" s="45"/>
      <c r="ODS12" s="46"/>
      <c r="ODT12" s="44"/>
      <c r="ODU12" s="45"/>
      <c r="ODV12" s="46"/>
      <c r="ODY12" s="45"/>
      <c r="ODZ12" s="46"/>
      <c r="OEA12" s="37"/>
      <c r="OEB12" s="37"/>
      <c r="OEC12" s="45"/>
      <c r="OED12" s="46"/>
      <c r="OEE12" s="44"/>
      <c r="OEF12" s="45"/>
      <c r="OEG12" s="46"/>
      <c r="OEJ12" s="45"/>
      <c r="OEK12" s="46"/>
      <c r="OEL12" s="37"/>
      <c r="OEM12" s="37"/>
      <c r="OEN12" s="45"/>
      <c r="OEO12" s="46"/>
      <c r="OEP12" s="44"/>
      <c r="OEQ12" s="45"/>
      <c r="OER12" s="46"/>
      <c r="OEU12" s="45"/>
      <c r="OEV12" s="46"/>
      <c r="OEW12" s="37"/>
      <c r="OEX12" s="37"/>
      <c r="OEY12" s="45"/>
      <c r="OEZ12" s="46"/>
      <c r="OFA12" s="44"/>
      <c r="OFB12" s="45"/>
      <c r="OFC12" s="46"/>
      <c r="OFF12" s="45"/>
      <c r="OFG12" s="46"/>
      <c r="OFH12" s="37"/>
      <c r="OFI12" s="37"/>
      <c r="OFJ12" s="45"/>
      <c r="OFK12" s="46"/>
      <c r="OFL12" s="44"/>
      <c r="OFM12" s="45"/>
      <c r="OFN12" s="46"/>
      <c r="OFQ12" s="45"/>
      <c r="OFR12" s="46"/>
      <c r="OFS12" s="37"/>
      <c r="OFT12" s="37"/>
      <c r="OFU12" s="45"/>
      <c r="OFV12" s="46"/>
      <c r="OFW12" s="44"/>
      <c r="OFX12" s="45"/>
      <c r="OFY12" s="46"/>
      <c r="OGB12" s="45"/>
      <c r="OGC12" s="46"/>
      <c r="OGD12" s="37"/>
      <c r="OGE12" s="37"/>
      <c r="OGF12" s="45"/>
      <c r="OGG12" s="46"/>
      <c r="OGH12" s="44"/>
      <c r="OGI12" s="45"/>
      <c r="OGJ12" s="46"/>
      <c r="OGM12" s="45"/>
      <c r="OGN12" s="46"/>
      <c r="OGO12" s="37"/>
      <c r="OGP12" s="37"/>
      <c r="OGQ12" s="45"/>
      <c r="OGR12" s="46"/>
      <c r="OGS12" s="44"/>
      <c r="OGT12" s="45"/>
      <c r="OGU12" s="46"/>
      <c r="OGX12" s="45"/>
      <c r="OGY12" s="46"/>
      <c r="OGZ12" s="37"/>
      <c r="OHA12" s="37"/>
      <c r="OHB12" s="45"/>
      <c r="OHC12" s="46"/>
      <c r="OHD12" s="44"/>
      <c r="OHE12" s="45"/>
      <c r="OHF12" s="46"/>
      <c r="OHI12" s="45"/>
      <c r="OHJ12" s="46"/>
      <c r="OHK12" s="37"/>
      <c r="OHL12" s="37"/>
      <c r="OHM12" s="45"/>
      <c r="OHN12" s="46"/>
      <c r="OHO12" s="44"/>
      <c r="OHP12" s="45"/>
      <c r="OHQ12" s="46"/>
      <c r="OHT12" s="45"/>
      <c r="OHU12" s="46"/>
      <c r="OHV12" s="37"/>
      <c r="OHW12" s="37"/>
      <c r="OHX12" s="45"/>
      <c r="OHY12" s="46"/>
      <c r="OHZ12" s="44"/>
      <c r="OIA12" s="45"/>
      <c r="OIB12" s="46"/>
      <c r="OIE12" s="45"/>
      <c r="OIF12" s="46"/>
      <c r="OIG12" s="37"/>
      <c r="OIH12" s="37"/>
      <c r="OII12" s="45"/>
      <c r="OIJ12" s="46"/>
      <c r="OIK12" s="44"/>
      <c r="OIL12" s="45"/>
      <c r="OIM12" s="46"/>
      <c r="OIP12" s="45"/>
      <c r="OIQ12" s="46"/>
      <c r="OIR12" s="37"/>
      <c r="OIS12" s="37"/>
      <c r="OIT12" s="45"/>
      <c r="OIU12" s="46"/>
      <c r="OIV12" s="44"/>
      <c r="OIW12" s="45"/>
      <c r="OIX12" s="46"/>
      <c r="OJA12" s="45"/>
      <c r="OJB12" s="46"/>
      <c r="OJC12" s="37"/>
      <c r="OJD12" s="37"/>
      <c r="OJE12" s="45"/>
      <c r="OJF12" s="46"/>
      <c r="OJG12" s="44"/>
      <c r="OJH12" s="45"/>
      <c r="OJI12" s="46"/>
      <c r="OJL12" s="45"/>
      <c r="OJM12" s="46"/>
      <c r="OJN12" s="37"/>
      <c r="OJO12" s="37"/>
      <c r="OJP12" s="45"/>
      <c r="OJQ12" s="46"/>
      <c r="OJR12" s="44"/>
      <c r="OJS12" s="45"/>
      <c r="OJT12" s="46"/>
      <c r="OJW12" s="45"/>
      <c r="OJX12" s="46"/>
      <c r="OJY12" s="37"/>
      <c r="OJZ12" s="37"/>
      <c r="OKA12" s="45"/>
      <c r="OKB12" s="46"/>
      <c r="OKC12" s="44"/>
      <c r="OKD12" s="45"/>
      <c r="OKE12" s="46"/>
      <c r="OKH12" s="45"/>
      <c r="OKI12" s="46"/>
      <c r="OKJ12" s="37"/>
      <c r="OKK12" s="37"/>
      <c r="OKL12" s="45"/>
      <c r="OKM12" s="46"/>
      <c r="OKN12" s="44"/>
      <c r="OKO12" s="45"/>
      <c r="OKP12" s="46"/>
      <c r="OKS12" s="45"/>
      <c r="OKT12" s="46"/>
      <c r="OKU12" s="37"/>
      <c r="OKV12" s="37"/>
      <c r="OKW12" s="45"/>
      <c r="OKX12" s="46"/>
      <c r="OKY12" s="44"/>
      <c r="OKZ12" s="45"/>
      <c r="OLA12" s="46"/>
      <c r="OLD12" s="45"/>
      <c r="OLE12" s="46"/>
      <c r="OLF12" s="37"/>
      <c r="OLG12" s="37"/>
      <c r="OLH12" s="45"/>
      <c r="OLI12" s="46"/>
      <c r="OLJ12" s="44"/>
      <c r="OLK12" s="45"/>
      <c r="OLL12" s="46"/>
      <c r="OLO12" s="45"/>
      <c r="OLP12" s="46"/>
      <c r="OLQ12" s="37"/>
      <c r="OLR12" s="37"/>
      <c r="OLS12" s="45"/>
      <c r="OLT12" s="46"/>
      <c r="OLU12" s="44"/>
      <c r="OLV12" s="45"/>
      <c r="OLW12" s="46"/>
      <c r="OLZ12" s="45"/>
      <c r="OMA12" s="46"/>
      <c r="OMB12" s="37"/>
      <c r="OMC12" s="37"/>
      <c r="OMD12" s="45"/>
      <c r="OME12" s="46"/>
      <c r="OMF12" s="44"/>
      <c r="OMG12" s="45"/>
      <c r="OMH12" s="46"/>
      <c r="OMK12" s="45"/>
      <c r="OML12" s="46"/>
      <c r="OMM12" s="37"/>
      <c r="OMN12" s="37"/>
      <c r="OMO12" s="45"/>
      <c r="OMP12" s="46"/>
      <c r="OMQ12" s="44"/>
      <c r="OMR12" s="45"/>
      <c r="OMS12" s="46"/>
      <c r="OMV12" s="45"/>
      <c r="OMW12" s="46"/>
      <c r="OMX12" s="37"/>
      <c r="OMY12" s="37"/>
      <c r="OMZ12" s="45"/>
      <c r="ONA12" s="46"/>
      <c r="ONB12" s="44"/>
      <c r="ONC12" s="45"/>
      <c r="OND12" s="46"/>
      <c r="ONG12" s="45"/>
      <c r="ONH12" s="46"/>
      <c r="ONI12" s="37"/>
      <c r="ONJ12" s="37"/>
      <c r="ONK12" s="45"/>
      <c r="ONL12" s="46"/>
      <c r="ONM12" s="44"/>
      <c r="ONN12" s="45"/>
      <c r="ONO12" s="46"/>
      <c r="ONR12" s="45"/>
      <c r="ONS12" s="46"/>
      <c r="ONT12" s="37"/>
      <c r="ONU12" s="37"/>
      <c r="ONV12" s="45"/>
      <c r="ONW12" s="46"/>
      <c r="ONX12" s="44"/>
      <c r="ONY12" s="45"/>
      <c r="ONZ12" s="46"/>
      <c r="OOC12" s="45"/>
      <c r="OOD12" s="46"/>
      <c r="OOE12" s="37"/>
      <c r="OOF12" s="37"/>
      <c r="OOG12" s="45"/>
      <c r="OOH12" s="46"/>
      <c r="OOI12" s="44"/>
      <c r="OOJ12" s="45"/>
      <c r="OOK12" s="46"/>
      <c r="OON12" s="45"/>
      <c r="OOO12" s="46"/>
      <c r="OOP12" s="37"/>
      <c r="OOQ12" s="37"/>
      <c r="OOR12" s="45"/>
      <c r="OOS12" s="46"/>
      <c r="OOT12" s="44"/>
      <c r="OOU12" s="45"/>
      <c r="OOV12" s="46"/>
      <c r="OOY12" s="45"/>
      <c r="OOZ12" s="46"/>
      <c r="OPA12" s="37"/>
      <c r="OPB12" s="37"/>
      <c r="OPC12" s="45"/>
      <c r="OPD12" s="46"/>
      <c r="OPE12" s="44"/>
      <c r="OPF12" s="45"/>
      <c r="OPG12" s="46"/>
      <c r="OPJ12" s="45"/>
      <c r="OPK12" s="46"/>
      <c r="OPL12" s="37"/>
      <c r="OPM12" s="37"/>
      <c r="OPN12" s="45"/>
      <c r="OPO12" s="46"/>
      <c r="OPP12" s="44"/>
      <c r="OPQ12" s="45"/>
      <c r="OPR12" s="46"/>
      <c r="OPU12" s="45"/>
      <c r="OPV12" s="46"/>
      <c r="OPW12" s="37"/>
      <c r="OPX12" s="37"/>
      <c r="OPY12" s="45"/>
      <c r="OPZ12" s="46"/>
      <c r="OQA12" s="44"/>
      <c r="OQB12" s="45"/>
      <c r="OQC12" s="46"/>
      <c r="OQF12" s="45"/>
      <c r="OQG12" s="46"/>
      <c r="OQH12" s="37"/>
      <c r="OQI12" s="37"/>
      <c r="OQJ12" s="45"/>
      <c r="OQK12" s="46"/>
      <c r="OQL12" s="44"/>
      <c r="OQM12" s="45"/>
      <c r="OQN12" s="46"/>
      <c r="OQQ12" s="45"/>
      <c r="OQR12" s="46"/>
      <c r="OQS12" s="37"/>
      <c r="OQT12" s="37"/>
      <c r="OQU12" s="45"/>
      <c r="OQV12" s="46"/>
      <c r="OQW12" s="44"/>
      <c r="OQX12" s="45"/>
      <c r="OQY12" s="46"/>
      <c r="ORB12" s="45"/>
      <c r="ORC12" s="46"/>
      <c r="ORD12" s="37"/>
      <c r="ORE12" s="37"/>
      <c r="ORF12" s="45"/>
      <c r="ORG12" s="46"/>
      <c r="ORH12" s="44"/>
      <c r="ORI12" s="45"/>
      <c r="ORJ12" s="46"/>
      <c r="ORM12" s="45"/>
      <c r="ORN12" s="46"/>
      <c r="ORO12" s="37"/>
      <c r="ORP12" s="37"/>
      <c r="ORQ12" s="45"/>
      <c r="ORR12" s="46"/>
      <c r="ORS12" s="44"/>
      <c r="ORT12" s="45"/>
      <c r="ORU12" s="46"/>
      <c r="ORX12" s="45"/>
      <c r="ORY12" s="46"/>
      <c r="ORZ12" s="37"/>
      <c r="OSA12" s="37"/>
      <c r="OSB12" s="45"/>
      <c r="OSC12" s="46"/>
      <c r="OSD12" s="44"/>
      <c r="OSE12" s="45"/>
      <c r="OSF12" s="46"/>
      <c r="OSI12" s="45"/>
      <c r="OSJ12" s="46"/>
      <c r="OSK12" s="37"/>
      <c r="OSL12" s="37"/>
      <c r="OSM12" s="45"/>
      <c r="OSN12" s="46"/>
      <c r="OSO12" s="44"/>
      <c r="OSP12" s="45"/>
      <c r="OSQ12" s="46"/>
      <c r="OST12" s="45"/>
      <c r="OSU12" s="46"/>
      <c r="OSV12" s="37"/>
      <c r="OSW12" s="37"/>
      <c r="OSX12" s="45"/>
      <c r="OSY12" s="46"/>
      <c r="OSZ12" s="44"/>
      <c r="OTA12" s="45"/>
      <c r="OTB12" s="46"/>
      <c r="OTE12" s="45"/>
      <c r="OTF12" s="46"/>
      <c r="OTG12" s="37"/>
      <c r="OTH12" s="37"/>
      <c r="OTI12" s="45"/>
      <c r="OTJ12" s="46"/>
      <c r="OTK12" s="44"/>
      <c r="OTL12" s="45"/>
      <c r="OTM12" s="46"/>
      <c r="OTP12" s="45"/>
      <c r="OTQ12" s="46"/>
      <c r="OTR12" s="37"/>
      <c r="OTS12" s="37"/>
      <c r="OTT12" s="45"/>
      <c r="OTU12" s="46"/>
      <c r="OTV12" s="44"/>
      <c r="OTW12" s="45"/>
      <c r="OTX12" s="46"/>
      <c r="OUA12" s="45"/>
      <c r="OUB12" s="46"/>
      <c r="OUC12" s="37"/>
      <c r="OUD12" s="37"/>
      <c r="OUE12" s="45"/>
      <c r="OUF12" s="46"/>
      <c r="OUG12" s="44"/>
      <c r="OUH12" s="45"/>
      <c r="OUI12" s="46"/>
      <c r="OUL12" s="45"/>
      <c r="OUM12" s="46"/>
      <c r="OUN12" s="37"/>
      <c r="OUO12" s="37"/>
      <c r="OUP12" s="45"/>
      <c r="OUQ12" s="46"/>
      <c r="OUR12" s="44"/>
      <c r="OUS12" s="45"/>
      <c r="OUT12" s="46"/>
      <c r="OUW12" s="45"/>
      <c r="OUX12" s="46"/>
      <c r="OUY12" s="37"/>
      <c r="OUZ12" s="37"/>
      <c r="OVA12" s="45"/>
      <c r="OVB12" s="46"/>
      <c r="OVC12" s="44"/>
      <c r="OVD12" s="45"/>
      <c r="OVE12" s="46"/>
      <c r="OVH12" s="45"/>
      <c r="OVI12" s="46"/>
      <c r="OVJ12" s="37"/>
      <c r="OVK12" s="37"/>
      <c r="OVL12" s="45"/>
      <c r="OVM12" s="46"/>
      <c r="OVN12" s="44"/>
      <c r="OVO12" s="45"/>
      <c r="OVP12" s="46"/>
      <c r="OVS12" s="45"/>
      <c r="OVT12" s="46"/>
      <c r="OVU12" s="37"/>
      <c r="OVV12" s="37"/>
      <c r="OVW12" s="45"/>
      <c r="OVX12" s="46"/>
      <c r="OVY12" s="44"/>
      <c r="OVZ12" s="45"/>
      <c r="OWA12" s="46"/>
      <c r="OWD12" s="45"/>
      <c r="OWE12" s="46"/>
      <c r="OWF12" s="37"/>
      <c r="OWG12" s="37"/>
      <c r="OWH12" s="45"/>
      <c r="OWI12" s="46"/>
      <c r="OWJ12" s="44"/>
      <c r="OWK12" s="45"/>
      <c r="OWL12" s="46"/>
      <c r="OWO12" s="45"/>
      <c r="OWP12" s="46"/>
      <c r="OWQ12" s="37"/>
      <c r="OWR12" s="37"/>
      <c r="OWS12" s="45"/>
      <c r="OWT12" s="46"/>
      <c r="OWU12" s="44"/>
      <c r="OWV12" s="45"/>
      <c r="OWW12" s="46"/>
      <c r="OWZ12" s="45"/>
      <c r="OXA12" s="46"/>
      <c r="OXB12" s="37"/>
      <c r="OXC12" s="37"/>
      <c r="OXD12" s="45"/>
      <c r="OXE12" s="46"/>
      <c r="OXF12" s="44"/>
      <c r="OXG12" s="45"/>
      <c r="OXH12" s="46"/>
      <c r="OXK12" s="45"/>
      <c r="OXL12" s="46"/>
      <c r="OXM12" s="37"/>
      <c r="OXN12" s="37"/>
      <c r="OXO12" s="45"/>
      <c r="OXP12" s="46"/>
      <c r="OXQ12" s="44"/>
      <c r="OXR12" s="45"/>
      <c r="OXS12" s="46"/>
      <c r="OXV12" s="45"/>
      <c r="OXW12" s="46"/>
      <c r="OXX12" s="37"/>
      <c r="OXY12" s="37"/>
      <c r="OXZ12" s="45"/>
      <c r="OYA12" s="46"/>
      <c r="OYB12" s="44"/>
      <c r="OYC12" s="45"/>
      <c r="OYD12" s="46"/>
      <c r="OYG12" s="45"/>
      <c r="OYH12" s="46"/>
      <c r="OYI12" s="37"/>
      <c r="OYJ12" s="37"/>
      <c r="OYK12" s="45"/>
      <c r="OYL12" s="46"/>
      <c r="OYM12" s="44"/>
      <c r="OYN12" s="45"/>
      <c r="OYO12" s="46"/>
      <c r="OYR12" s="45"/>
      <c r="OYS12" s="46"/>
      <c r="OYT12" s="37"/>
      <c r="OYU12" s="37"/>
      <c r="OYV12" s="45"/>
      <c r="OYW12" s="46"/>
      <c r="OYX12" s="44"/>
      <c r="OYY12" s="45"/>
      <c r="OYZ12" s="46"/>
      <c r="OZC12" s="45"/>
      <c r="OZD12" s="46"/>
      <c r="OZE12" s="37"/>
      <c r="OZF12" s="37"/>
      <c r="OZG12" s="45"/>
      <c r="OZH12" s="46"/>
      <c r="OZI12" s="44"/>
      <c r="OZJ12" s="45"/>
      <c r="OZK12" s="46"/>
      <c r="OZN12" s="45"/>
      <c r="OZO12" s="46"/>
      <c r="OZP12" s="37"/>
      <c r="OZQ12" s="37"/>
      <c r="OZR12" s="45"/>
      <c r="OZS12" s="46"/>
      <c r="OZT12" s="44"/>
      <c r="OZU12" s="45"/>
      <c r="OZV12" s="46"/>
      <c r="OZY12" s="45"/>
      <c r="OZZ12" s="46"/>
      <c r="PAA12" s="37"/>
      <c r="PAB12" s="37"/>
      <c r="PAC12" s="45"/>
      <c r="PAD12" s="46"/>
      <c r="PAE12" s="44"/>
      <c r="PAF12" s="45"/>
      <c r="PAG12" s="46"/>
      <c r="PAJ12" s="45"/>
      <c r="PAK12" s="46"/>
      <c r="PAL12" s="37"/>
      <c r="PAM12" s="37"/>
      <c r="PAN12" s="45"/>
      <c r="PAO12" s="46"/>
      <c r="PAP12" s="44"/>
      <c r="PAQ12" s="45"/>
      <c r="PAR12" s="46"/>
      <c r="PAU12" s="45"/>
      <c r="PAV12" s="46"/>
      <c r="PAW12" s="37"/>
      <c r="PAX12" s="37"/>
      <c r="PAY12" s="45"/>
      <c r="PAZ12" s="46"/>
      <c r="PBA12" s="44"/>
      <c r="PBB12" s="45"/>
      <c r="PBC12" s="46"/>
      <c r="PBF12" s="45"/>
      <c r="PBG12" s="46"/>
      <c r="PBH12" s="37"/>
      <c r="PBI12" s="37"/>
      <c r="PBJ12" s="45"/>
      <c r="PBK12" s="46"/>
      <c r="PBL12" s="44"/>
      <c r="PBM12" s="45"/>
      <c r="PBN12" s="46"/>
      <c r="PBQ12" s="45"/>
      <c r="PBR12" s="46"/>
      <c r="PBS12" s="37"/>
      <c r="PBT12" s="37"/>
      <c r="PBU12" s="45"/>
      <c r="PBV12" s="46"/>
      <c r="PBW12" s="44"/>
      <c r="PBX12" s="45"/>
      <c r="PBY12" s="46"/>
      <c r="PCB12" s="45"/>
      <c r="PCC12" s="46"/>
      <c r="PCD12" s="37"/>
      <c r="PCE12" s="37"/>
      <c r="PCF12" s="45"/>
      <c r="PCG12" s="46"/>
      <c r="PCH12" s="44"/>
      <c r="PCI12" s="45"/>
      <c r="PCJ12" s="46"/>
      <c r="PCM12" s="45"/>
      <c r="PCN12" s="46"/>
      <c r="PCO12" s="37"/>
      <c r="PCP12" s="37"/>
      <c r="PCQ12" s="45"/>
      <c r="PCR12" s="46"/>
      <c r="PCS12" s="44"/>
      <c r="PCT12" s="45"/>
      <c r="PCU12" s="46"/>
      <c r="PCX12" s="45"/>
      <c r="PCY12" s="46"/>
      <c r="PCZ12" s="37"/>
      <c r="PDA12" s="37"/>
      <c r="PDB12" s="45"/>
      <c r="PDC12" s="46"/>
      <c r="PDD12" s="44"/>
      <c r="PDE12" s="45"/>
      <c r="PDF12" s="46"/>
      <c r="PDI12" s="45"/>
      <c r="PDJ12" s="46"/>
      <c r="PDK12" s="37"/>
      <c r="PDL12" s="37"/>
      <c r="PDM12" s="45"/>
      <c r="PDN12" s="46"/>
      <c r="PDO12" s="44"/>
      <c r="PDP12" s="45"/>
      <c r="PDQ12" s="46"/>
      <c r="PDT12" s="45"/>
      <c r="PDU12" s="46"/>
      <c r="PDV12" s="37"/>
      <c r="PDW12" s="37"/>
      <c r="PDX12" s="45"/>
      <c r="PDY12" s="46"/>
      <c r="PDZ12" s="44"/>
      <c r="PEA12" s="45"/>
      <c r="PEB12" s="46"/>
      <c r="PEE12" s="45"/>
      <c r="PEF12" s="46"/>
      <c r="PEG12" s="37"/>
      <c r="PEH12" s="37"/>
      <c r="PEI12" s="45"/>
      <c r="PEJ12" s="46"/>
      <c r="PEK12" s="44"/>
      <c r="PEL12" s="45"/>
      <c r="PEM12" s="46"/>
      <c r="PEP12" s="45"/>
      <c r="PEQ12" s="46"/>
      <c r="PER12" s="37"/>
      <c r="PES12" s="37"/>
      <c r="PET12" s="45"/>
      <c r="PEU12" s="46"/>
      <c r="PEV12" s="44"/>
      <c r="PEW12" s="45"/>
      <c r="PEX12" s="46"/>
      <c r="PFA12" s="45"/>
      <c r="PFB12" s="46"/>
      <c r="PFC12" s="37"/>
      <c r="PFD12" s="37"/>
      <c r="PFE12" s="45"/>
      <c r="PFF12" s="46"/>
      <c r="PFG12" s="44"/>
      <c r="PFH12" s="45"/>
      <c r="PFI12" s="46"/>
      <c r="PFL12" s="45"/>
      <c r="PFM12" s="46"/>
      <c r="PFN12" s="37"/>
      <c r="PFO12" s="37"/>
      <c r="PFP12" s="45"/>
      <c r="PFQ12" s="46"/>
      <c r="PFR12" s="44"/>
      <c r="PFS12" s="45"/>
      <c r="PFT12" s="46"/>
      <c r="PFW12" s="45"/>
      <c r="PFX12" s="46"/>
      <c r="PFY12" s="37"/>
      <c r="PFZ12" s="37"/>
      <c r="PGA12" s="45"/>
      <c r="PGB12" s="46"/>
      <c r="PGC12" s="44"/>
      <c r="PGD12" s="45"/>
      <c r="PGE12" s="46"/>
      <c r="PGH12" s="45"/>
      <c r="PGI12" s="46"/>
      <c r="PGJ12" s="37"/>
      <c r="PGK12" s="37"/>
      <c r="PGL12" s="45"/>
      <c r="PGM12" s="46"/>
      <c r="PGN12" s="44"/>
      <c r="PGO12" s="45"/>
      <c r="PGP12" s="46"/>
      <c r="PGS12" s="45"/>
      <c r="PGT12" s="46"/>
      <c r="PGU12" s="37"/>
      <c r="PGV12" s="37"/>
      <c r="PGW12" s="45"/>
      <c r="PGX12" s="46"/>
      <c r="PGY12" s="44"/>
      <c r="PGZ12" s="45"/>
      <c r="PHA12" s="46"/>
      <c r="PHD12" s="45"/>
      <c r="PHE12" s="46"/>
      <c r="PHF12" s="37"/>
      <c r="PHG12" s="37"/>
      <c r="PHH12" s="45"/>
      <c r="PHI12" s="46"/>
      <c r="PHJ12" s="44"/>
      <c r="PHK12" s="45"/>
      <c r="PHL12" s="46"/>
      <c r="PHO12" s="45"/>
      <c r="PHP12" s="46"/>
      <c r="PHQ12" s="37"/>
      <c r="PHR12" s="37"/>
      <c r="PHS12" s="45"/>
      <c r="PHT12" s="46"/>
      <c r="PHU12" s="44"/>
      <c r="PHV12" s="45"/>
      <c r="PHW12" s="46"/>
      <c r="PHZ12" s="45"/>
      <c r="PIA12" s="46"/>
      <c r="PIB12" s="37"/>
      <c r="PIC12" s="37"/>
      <c r="PID12" s="45"/>
      <c r="PIE12" s="46"/>
      <c r="PIF12" s="44"/>
      <c r="PIG12" s="45"/>
      <c r="PIH12" s="46"/>
      <c r="PIK12" s="45"/>
      <c r="PIL12" s="46"/>
      <c r="PIM12" s="37"/>
      <c r="PIN12" s="37"/>
      <c r="PIO12" s="45"/>
      <c r="PIP12" s="46"/>
      <c r="PIQ12" s="44"/>
      <c r="PIR12" s="45"/>
      <c r="PIS12" s="46"/>
      <c r="PIV12" s="45"/>
      <c r="PIW12" s="46"/>
      <c r="PIX12" s="37"/>
      <c r="PIY12" s="37"/>
      <c r="PIZ12" s="45"/>
      <c r="PJA12" s="46"/>
      <c r="PJB12" s="44"/>
      <c r="PJC12" s="45"/>
      <c r="PJD12" s="46"/>
      <c r="PJG12" s="45"/>
      <c r="PJH12" s="46"/>
      <c r="PJI12" s="37"/>
      <c r="PJJ12" s="37"/>
      <c r="PJK12" s="45"/>
      <c r="PJL12" s="46"/>
      <c r="PJM12" s="44"/>
      <c r="PJN12" s="45"/>
      <c r="PJO12" s="46"/>
      <c r="PJR12" s="45"/>
      <c r="PJS12" s="46"/>
      <c r="PJT12" s="37"/>
      <c r="PJU12" s="37"/>
      <c r="PJV12" s="45"/>
      <c r="PJW12" s="46"/>
      <c r="PJX12" s="44"/>
      <c r="PJY12" s="45"/>
      <c r="PJZ12" s="46"/>
      <c r="PKC12" s="45"/>
      <c r="PKD12" s="46"/>
      <c r="PKE12" s="37"/>
      <c r="PKF12" s="37"/>
      <c r="PKG12" s="45"/>
      <c r="PKH12" s="46"/>
      <c r="PKI12" s="44"/>
      <c r="PKJ12" s="45"/>
      <c r="PKK12" s="46"/>
      <c r="PKN12" s="45"/>
      <c r="PKO12" s="46"/>
      <c r="PKP12" s="37"/>
      <c r="PKQ12" s="37"/>
      <c r="PKR12" s="45"/>
      <c r="PKS12" s="46"/>
      <c r="PKT12" s="44"/>
      <c r="PKU12" s="45"/>
      <c r="PKV12" s="46"/>
      <c r="PKY12" s="45"/>
      <c r="PKZ12" s="46"/>
      <c r="PLA12" s="37"/>
      <c r="PLB12" s="37"/>
      <c r="PLC12" s="45"/>
      <c r="PLD12" s="46"/>
      <c r="PLE12" s="44"/>
      <c r="PLF12" s="45"/>
      <c r="PLG12" s="46"/>
      <c r="PLJ12" s="45"/>
      <c r="PLK12" s="46"/>
      <c r="PLL12" s="37"/>
      <c r="PLM12" s="37"/>
      <c r="PLN12" s="45"/>
      <c r="PLO12" s="46"/>
      <c r="PLP12" s="44"/>
      <c r="PLQ12" s="45"/>
      <c r="PLR12" s="46"/>
      <c r="PLU12" s="45"/>
      <c r="PLV12" s="46"/>
      <c r="PLW12" s="37"/>
      <c r="PLX12" s="37"/>
      <c r="PLY12" s="45"/>
      <c r="PLZ12" s="46"/>
      <c r="PMA12" s="44"/>
      <c r="PMB12" s="45"/>
      <c r="PMC12" s="46"/>
      <c r="PMF12" s="45"/>
      <c r="PMG12" s="46"/>
      <c r="PMH12" s="37"/>
      <c r="PMI12" s="37"/>
      <c r="PMJ12" s="45"/>
      <c r="PMK12" s="46"/>
      <c r="PML12" s="44"/>
      <c r="PMM12" s="45"/>
      <c r="PMN12" s="46"/>
      <c r="PMQ12" s="45"/>
      <c r="PMR12" s="46"/>
      <c r="PMS12" s="37"/>
      <c r="PMT12" s="37"/>
      <c r="PMU12" s="45"/>
      <c r="PMV12" s="46"/>
      <c r="PMW12" s="44"/>
      <c r="PMX12" s="45"/>
      <c r="PMY12" s="46"/>
      <c r="PNB12" s="45"/>
      <c r="PNC12" s="46"/>
      <c r="PND12" s="37"/>
      <c r="PNE12" s="37"/>
      <c r="PNF12" s="45"/>
      <c r="PNG12" s="46"/>
      <c r="PNH12" s="44"/>
      <c r="PNI12" s="45"/>
      <c r="PNJ12" s="46"/>
      <c r="PNM12" s="45"/>
      <c r="PNN12" s="46"/>
      <c r="PNO12" s="37"/>
      <c r="PNP12" s="37"/>
      <c r="PNQ12" s="45"/>
      <c r="PNR12" s="46"/>
      <c r="PNS12" s="44"/>
      <c r="PNT12" s="45"/>
      <c r="PNU12" s="46"/>
      <c r="PNX12" s="45"/>
      <c r="PNY12" s="46"/>
      <c r="PNZ12" s="37"/>
      <c r="POA12" s="37"/>
      <c r="POB12" s="45"/>
      <c r="POC12" s="46"/>
      <c r="POD12" s="44"/>
      <c r="POE12" s="45"/>
      <c r="POF12" s="46"/>
      <c r="POI12" s="45"/>
      <c r="POJ12" s="46"/>
      <c r="POK12" s="37"/>
      <c r="POL12" s="37"/>
      <c r="POM12" s="45"/>
      <c r="PON12" s="46"/>
      <c r="POO12" s="44"/>
      <c r="POP12" s="45"/>
      <c r="POQ12" s="46"/>
      <c r="POT12" s="45"/>
      <c r="POU12" s="46"/>
      <c r="POV12" s="37"/>
      <c r="POW12" s="37"/>
      <c r="POX12" s="45"/>
      <c r="POY12" s="46"/>
      <c r="POZ12" s="44"/>
      <c r="PPA12" s="45"/>
      <c r="PPB12" s="46"/>
      <c r="PPE12" s="45"/>
      <c r="PPF12" s="46"/>
      <c r="PPG12" s="37"/>
      <c r="PPH12" s="37"/>
      <c r="PPI12" s="45"/>
      <c r="PPJ12" s="46"/>
      <c r="PPK12" s="44"/>
      <c r="PPL12" s="45"/>
      <c r="PPM12" s="46"/>
      <c r="PPP12" s="45"/>
      <c r="PPQ12" s="46"/>
      <c r="PPR12" s="37"/>
      <c r="PPS12" s="37"/>
      <c r="PPT12" s="45"/>
      <c r="PPU12" s="46"/>
      <c r="PPV12" s="44"/>
      <c r="PPW12" s="45"/>
      <c r="PPX12" s="46"/>
      <c r="PQA12" s="45"/>
      <c r="PQB12" s="46"/>
      <c r="PQC12" s="37"/>
      <c r="PQD12" s="37"/>
      <c r="PQE12" s="45"/>
      <c r="PQF12" s="46"/>
      <c r="PQG12" s="44"/>
      <c r="PQH12" s="45"/>
      <c r="PQI12" s="46"/>
      <c r="PQL12" s="45"/>
      <c r="PQM12" s="46"/>
      <c r="PQN12" s="37"/>
      <c r="PQO12" s="37"/>
      <c r="PQP12" s="45"/>
      <c r="PQQ12" s="46"/>
      <c r="PQR12" s="44"/>
      <c r="PQS12" s="45"/>
      <c r="PQT12" s="46"/>
      <c r="PQW12" s="45"/>
      <c r="PQX12" s="46"/>
      <c r="PQY12" s="37"/>
      <c r="PQZ12" s="37"/>
      <c r="PRA12" s="45"/>
      <c r="PRB12" s="46"/>
      <c r="PRC12" s="44"/>
      <c r="PRD12" s="45"/>
      <c r="PRE12" s="46"/>
      <c r="PRH12" s="45"/>
      <c r="PRI12" s="46"/>
      <c r="PRJ12" s="37"/>
      <c r="PRK12" s="37"/>
      <c r="PRL12" s="45"/>
      <c r="PRM12" s="46"/>
      <c r="PRN12" s="44"/>
      <c r="PRO12" s="45"/>
      <c r="PRP12" s="46"/>
      <c r="PRS12" s="45"/>
      <c r="PRT12" s="46"/>
      <c r="PRU12" s="37"/>
      <c r="PRV12" s="37"/>
      <c r="PRW12" s="45"/>
      <c r="PRX12" s="46"/>
      <c r="PRY12" s="44"/>
      <c r="PRZ12" s="45"/>
      <c r="PSA12" s="46"/>
      <c r="PSD12" s="45"/>
      <c r="PSE12" s="46"/>
      <c r="PSF12" s="37"/>
      <c r="PSG12" s="37"/>
      <c r="PSH12" s="45"/>
      <c r="PSI12" s="46"/>
      <c r="PSJ12" s="44"/>
      <c r="PSK12" s="45"/>
      <c r="PSL12" s="46"/>
      <c r="PSO12" s="45"/>
      <c r="PSP12" s="46"/>
      <c r="PSQ12" s="37"/>
      <c r="PSR12" s="37"/>
      <c r="PSS12" s="45"/>
      <c r="PST12" s="46"/>
      <c r="PSU12" s="44"/>
      <c r="PSV12" s="45"/>
      <c r="PSW12" s="46"/>
      <c r="PSZ12" s="45"/>
      <c r="PTA12" s="46"/>
      <c r="PTB12" s="37"/>
      <c r="PTC12" s="37"/>
      <c r="PTD12" s="45"/>
      <c r="PTE12" s="46"/>
      <c r="PTF12" s="44"/>
      <c r="PTG12" s="45"/>
      <c r="PTH12" s="46"/>
      <c r="PTK12" s="45"/>
      <c r="PTL12" s="46"/>
      <c r="PTM12" s="37"/>
      <c r="PTN12" s="37"/>
      <c r="PTO12" s="45"/>
      <c r="PTP12" s="46"/>
      <c r="PTQ12" s="44"/>
      <c r="PTR12" s="45"/>
      <c r="PTS12" s="46"/>
      <c r="PTV12" s="45"/>
      <c r="PTW12" s="46"/>
      <c r="PTX12" s="37"/>
      <c r="PTY12" s="37"/>
      <c r="PTZ12" s="45"/>
      <c r="PUA12" s="46"/>
      <c r="PUB12" s="44"/>
      <c r="PUC12" s="45"/>
      <c r="PUD12" s="46"/>
      <c r="PUG12" s="45"/>
      <c r="PUH12" s="46"/>
      <c r="PUI12" s="37"/>
      <c r="PUJ12" s="37"/>
      <c r="PUK12" s="45"/>
      <c r="PUL12" s="46"/>
      <c r="PUM12" s="44"/>
      <c r="PUN12" s="45"/>
      <c r="PUO12" s="46"/>
      <c r="PUR12" s="45"/>
      <c r="PUS12" s="46"/>
      <c r="PUT12" s="37"/>
      <c r="PUU12" s="37"/>
      <c r="PUV12" s="45"/>
      <c r="PUW12" s="46"/>
      <c r="PUX12" s="44"/>
      <c r="PUY12" s="45"/>
      <c r="PUZ12" s="46"/>
      <c r="PVC12" s="45"/>
      <c r="PVD12" s="46"/>
      <c r="PVE12" s="37"/>
      <c r="PVF12" s="37"/>
      <c r="PVG12" s="45"/>
      <c r="PVH12" s="46"/>
      <c r="PVI12" s="44"/>
      <c r="PVJ12" s="45"/>
      <c r="PVK12" s="46"/>
      <c r="PVN12" s="45"/>
      <c r="PVO12" s="46"/>
      <c r="PVP12" s="37"/>
      <c r="PVQ12" s="37"/>
      <c r="PVR12" s="45"/>
      <c r="PVS12" s="46"/>
      <c r="PVT12" s="44"/>
      <c r="PVU12" s="45"/>
      <c r="PVV12" s="46"/>
      <c r="PVY12" s="45"/>
      <c r="PVZ12" s="46"/>
      <c r="PWA12" s="37"/>
      <c r="PWB12" s="37"/>
      <c r="PWC12" s="45"/>
      <c r="PWD12" s="46"/>
      <c r="PWE12" s="44"/>
      <c r="PWF12" s="45"/>
      <c r="PWG12" s="46"/>
      <c r="PWJ12" s="45"/>
      <c r="PWK12" s="46"/>
      <c r="PWL12" s="37"/>
      <c r="PWM12" s="37"/>
      <c r="PWN12" s="45"/>
      <c r="PWO12" s="46"/>
      <c r="PWP12" s="44"/>
      <c r="PWQ12" s="45"/>
      <c r="PWR12" s="46"/>
      <c r="PWU12" s="45"/>
      <c r="PWV12" s="46"/>
      <c r="PWW12" s="37"/>
      <c r="PWX12" s="37"/>
      <c r="PWY12" s="45"/>
      <c r="PWZ12" s="46"/>
      <c r="PXA12" s="44"/>
      <c r="PXB12" s="45"/>
      <c r="PXC12" s="46"/>
      <c r="PXF12" s="45"/>
      <c r="PXG12" s="46"/>
      <c r="PXH12" s="37"/>
      <c r="PXI12" s="37"/>
      <c r="PXJ12" s="45"/>
      <c r="PXK12" s="46"/>
      <c r="PXL12" s="44"/>
      <c r="PXM12" s="45"/>
      <c r="PXN12" s="46"/>
      <c r="PXQ12" s="45"/>
      <c r="PXR12" s="46"/>
      <c r="PXS12" s="37"/>
      <c r="PXT12" s="37"/>
      <c r="PXU12" s="45"/>
      <c r="PXV12" s="46"/>
      <c r="PXW12" s="44"/>
      <c r="PXX12" s="45"/>
      <c r="PXY12" s="46"/>
      <c r="PYB12" s="45"/>
      <c r="PYC12" s="46"/>
      <c r="PYD12" s="37"/>
      <c r="PYE12" s="37"/>
      <c r="PYF12" s="45"/>
      <c r="PYG12" s="46"/>
      <c r="PYH12" s="44"/>
      <c r="PYI12" s="45"/>
      <c r="PYJ12" s="46"/>
      <c r="PYM12" s="45"/>
      <c r="PYN12" s="46"/>
      <c r="PYO12" s="37"/>
      <c r="PYP12" s="37"/>
      <c r="PYQ12" s="45"/>
      <c r="PYR12" s="46"/>
      <c r="PYS12" s="44"/>
      <c r="PYT12" s="45"/>
      <c r="PYU12" s="46"/>
      <c r="PYX12" s="45"/>
      <c r="PYY12" s="46"/>
      <c r="PYZ12" s="37"/>
      <c r="PZA12" s="37"/>
      <c r="PZB12" s="45"/>
      <c r="PZC12" s="46"/>
      <c r="PZD12" s="44"/>
      <c r="PZE12" s="45"/>
      <c r="PZF12" s="46"/>
      <c r="PZI12" s="45"/>
      <c r="PZJ12" s="46"/>
      <c r="PZK12" s="37"/>
      <c r="PZL12" s="37"/>
      <c r="PZM12" s="45"/>
      <c r="PZN12" s="46"/>
      <c r="PZO12" s="44"/>
      <c r="PZP12" s="45"/>
      <c r="PZQ12" s="46"/>
      <c r="PZT12" s="45"/>
      <c r="PZU12" s="46"/>
      <c r="PZV12" s="37"/>
      <c r="PZW12" s="37"/>
      <c r="PZX12" s="45"/>
      <c r="PZY12" s="46"/>
      <c r="PZZ12" s="44"/>
      <c r="QAA12" s="45"/>
      <c r="QAB12" s="46"/>
      <c r="QAE12" s="45"/>
      <c r="QAF12" s="46"/>
      <c r="QAG12" s="37"/>
      <c r="QAH12" s="37"/>
      <c r="QAI12" s="45"/>
      <c r="QAJ12" s="46"/>
      <c r="QAK12" s="44"/>
      <c r="QAL12" s="45"/>
      <c r="QAM12" s="46"/>
      <c r="QAP12" s="45"/>
      <c r="QAQ12" s="46"/>
      <c r="QAR12" s="37"/>
      <c r="QAS12" s="37"/>
      <c r="QAT12" s="45"/>
      <c r="QAU12" s="46"/>
      <c r="QAV12" s="44"/>
      <c r="QAW12" s="45"/>
      <c r="QAX12" s="46"/>
      <c r="QBA12" s="45"/>
      <c r="QBB12" s="46"/>
      <c r="QBC12" s="37"/>
      <c r="QBD12" s="37"/>
      <c r="QBE12" s="45"/>
      <c r="QBF12" s="46"/>
      <c r="QBG12" s="44"/>
      <c r="QBH12" s="45"/>
      <c r="QBI12" s="46"/>
      <c r="QBL12" s="45"/>
      <c r="QBM12" s="46"/>
      <c r="QBN12" s="37"/>
      <c r="QBO12" s="37"/>
      <c r="QBP12" s="45"/>
      <c r="QBQ12" s="46"/>
      <c r="QBR12" s="44"/>
      <c r="QBS12" s="45"/>
      <c r="QBT12" s="46"/>
      <c r="QBW12" s="45"/>
      <c r="QBX12" s="46"/>
      <c r="QBY12" s="37"/>
      <c r="QBZ12" s="37"/>
      <c r="QCA12" s="45"/>
      <c r="QCB12" s="46"/>
      <c r="QCC12" s="44"/>
      <c r="QCD12" s="45"/>
      <c r="QCE12" s="46"/>
      <c r="QCH12" s="45"/>
      <c r="QCI12" s="46"/>
      <c r="QCJ12" s="37"/>
      <c r="QCK12" s="37"/>
      <c r="QCL12" s="45"/>
      <c r="QCM12" s="46"/>
      <c r="QCN12" s="44"/>
      <c r="QCO12" s="45"/>
      <c r="QCP12" s="46"/>
      <c r="QCS12" s="45"/>
      <c r="QCT12" s="46"/>
      <c r="QCU12" s="37"/>
      <c r="QCV12" s="37"/>
      <c r="QCW12" s="45"/>
      <c r="QCX12" s="46"/>
      <c r="QCY12" s="44"/>
      <c r="QCZ12" s="45"/>
      <c r="QDA12" s="46"/>
      <c r="QDD12" s="45"/>
      <c r="QDE12" s="46"/>
      <c r="QDF12" s="37"/>
      <c r="QDG12" s="37"/>
      <c r="QDH12" s="45"/>
      <c r="QDI12" s="46"/>
      <c r="QDJ12" s="44"/>
      <c r="QDK12" s="45"/>
      <c r="QDL12" s="46"/>
      <c r="QDO12" s="45"/>
      <c r="QDP12" s="46"/>
      <c r="QDQ12" s="37"/>
      <c r="QDR12" s="37"/>
      <c r="QDS12" s="45"/>
      <c r="QDT12" s="46"/>
      <c r="QDU12" s="44"/>
      <c r="QDV12" s="45"/>
      <c r="QDW12" s="46"/>
      <c r="QDZ12" s="45"/>
      <c r="QEA12" s="46"/>
      <c r="QEB12" s="37"/>
      <c r="QEC12" s="37"/>
      <c r="QED12" s="45"/>
      <c r="QEE12" s="46"/>
      <c r="QEF12" s="44"/>
      <c r="QEG12" s="45"/>
      <c r="QEH12" s="46"/>
      <c r="QEK12" s="45"/>
      <c r="QEL12" s="46"/>
      <c r="QEM12" s="37"/>
      <c r="QEN12" s="37"/>
      <c r="QEO12" s="45"/>
      <c r="QEP12" s="46"/>
      <c r="QEQ12" s="44"/>
      <c r="QER12" s="45"/>
      <c r="QES12" s="46"/>
      <c r="QEV12" s="45"/>
      <c r="QEW12" s="46"/>
      <c r="QEX12" s="37"/>
      <c r="QEY12" s="37"/>
      <c r="QEZ12" s="45"/>
      <c r="QFA12" s="46"/>
      <c r="QFB12" s="44"/>
      <c r="QFC12" s="45"/>
      <c r="QFD12" s="46"/>
      <c r="QFG12" s="45"/>
      <c r="QFH12" s="46"/>
      <c r="QFI12" s="37"/>
      <c r="QFJ12" s="37"/>
      <c r="QFK12" s="45"/>
      <c r="QFL12" s="46"/>
      <c r="QFM12" s="44"/>
      <c r="QFN12" s="45"/>
      <c r="QFO12" s="46"/>
      <c r="QFR12" s="45"/>
      <c r="QFS12" s="46"/>
      <c r="QFT12" s="37"/>
      <c r="QFU12" s="37"/>
      <c r="QFV12" s="45"/>
      <c r="QFW12" s="46"/>
      <c r="QFX12" s="44"/>
      <c r="QFY12" s="45"/>
      <c r="QFZ12" s="46"/>
      <c r="QGC12" s="45"/>
      <c r="QGD12" s="46"/>
      <c r="QGE12" s="37"/>
      <c r="QGF12" s="37"/>
      <c r="QGG12" s="45"/>
      <c r="QGH12" s="46"/>
      <c r="QGI12" s="44"/>
      <c r="QGJ12" s="45"/>
      <c r="QGK12" s="46"/>
      <c r="QGN12" s="45"/>
      <c r="QGO12" s="46"/>
      <c r="QGP12" s="37"/>
      <c r="QGQ12" s="37"/>
      <c r="QGR12" s="45"/>
      <c r="QGS12" s="46"/>
      <c r="QGT12" s="44"/>
      <c r="QGU12" s="45"/>
      <c r="QGV12" s="46"/>
      <c r="QGY12" s="45"/>
      <c r="QGZ12" s="46"/>
      <c r="QHA12" s="37"/>
      <c r="QHB12" s="37"/>
      <c r="QHC12" s="45"/>
      <c r="QHD12" s="46"/>
      <c r="QHE12" s="44"/>
      <c r="QHF12" s="45"/>
      <c r="QHG12" s="46"/>
      <c r="QHJ12" s="45"/>
      <c r="QHK12" s="46"/>
      <c r="QHL12" s="37"/>
      <c r="QHM12" s="37"/>
      <c r="QHN12" s="45"/>
      <c r="QHO12" s="46"/>
      <c r="QHP12" s="44"/>
      <c r="QHQ12" s="45"/>
      <c r="QHR12" s="46"/>
      <c r="QHU12" s="45"/>
      <c r="QHV12" s="46"/>
      <c r="QHW12" s="37"/>
      <c r="QHX12" s="37"/>
      <c r="QHY12" s="45"/>
      <c r="QHZ12" s="46"/>
      <c r="QIA12" s="44"/>
      <c r="QIB12" s="45"/>
      <c r="QIC12" s="46"/>
      <c r="QIF12" s="45"/>
      <c r="QIG12" s="46"/>
      <c r="QIH12" s="37"/>
      <c r="QII12" s="37"/>
      <c r="QIJ12" s="45"/>
      <c r="QIK12" s="46"/>
      <c r="QIL12" s="44"/>
      <c r="QIM12" s="45"/>
      <c r="QIN12" s="46"/>
      <c r="QIQ12" s="45"/>
      <c r="QIR12" s="46"/>
      <c r="QIS12" s="37"/>
      <c r="QIT12" s="37"/>
      <c r="QIU12" s="45"/>
      <c r="QIV12" s="46"/>
      <c r="QIW12" s="44"/>
      <c r="QIX12" s="45"/>
      <c r="QIY12" s="46"/>
      <c r="QJB12" s="45"/>
      <c r="QJC12" s="46"/>
      <c r="QJD12" s="37"/>
      <c r="QJE12" s="37"/>
      <c r="QJF12" s="45"/>
      <c r="QJG12" s="46"/>
      <c r="QJH12" s="44"/>
      <c r="QJI12" s="45"/>
      <c r="QJJ12" s="46"/>
      <c r="QJM12" s="45"/>
      <c r="QJN12" s="46"/>
      <c r="QJO12" s="37"/>
      <c r="QJP12" s="37"/>
      <c r="QJQ12" s="45"/>
      <c r="QJR12" s="46"/>
      <c r="QJS12" s="44"/>
      <c r="QJT12" s="45"/>
      <c r="QJU12" s="46"/>
      <c r="QJX12" s="45"/>
      <c r="QJY12" s="46"/>
      <c r="QJZ12" s="37"/>
      <c r="QKA12" s="37"/>
      <c r="QKB12" s="45"/>
      <c r="QKC12" s="46"/>
      <c r="QKD12" s="44"/>
      <c r="QKE12" s="45"/>
      <c r="QKF12" s="46"/>
      <c r="QKI12" s="45"/>
      <c r="QKJ12" s="46"/>
      <c r="QKK12" s="37"/>
      <c r="QKL12" s="37"/>
      <c r="QKM12" s="45"/>
      <c r="QKN12" s="46"/>
      <c r="QKO12" s="44"/>
      <c r="QKP12" s="45"/>
      <c r="QKQ12" s="46"/>
      <c r="QKT12" s="45"/>
      <c r="QKU12" s="46"/>
      <c r="QKV12" s="37"/>
      <c r="QKW12" s="37"/>
      <c r="QKX12" s="45"/>
      <c r="QKY12" s="46"/>
      <c r="QKZ12" s="44"/>
      <c r="QLA12" s="45"/>
      <c r="QLB12" s="46"/>
      <c r="QLE12" s="45"/>
      <c r="QLF12" s="46"/>
      <c r="QLG12" s="37"/>
      <c r="QLH12" s="37"/>
      <c r="QLI12" s="45"/>
      <c r="QLJ12" s="46"/>
      <c r="QLK12" s="44"/>
      <c r="QLL12" s="45"/>
      <c r="QLM12" s="46"/>
      <c r="QLP12" s="45"/>
      <c r="QLQ12" s="46"/>
      <c r="QLR12" s="37"/>
      <c r="QLS12" s="37"/>
      <c r="QLT12" s="45"/>
      <c r="QLU12" s="46"/>
      <c r="QLV12" s="44"/>
      <c r="QLW12" s="45"/>
      <c r="QLX12" s="46"/>
      <c r="QMA12" s="45"/>
      <c r="QMB12" s="46"/>
      <c r="QMC12" s="37"/>
      <c r="QMD12" s="37"/>
      <c r="QME12" s="45"/>
      <c r="QMF12" s="46"/>
      <c r="QMG12" s="44"/>
      <c r="QMH12" s="45"/>
      <c r="QMI12" s="46"/>
      <c r="QML12" s="45"/>
      <c r="QMM12" s="46"/>
      <c r="QMN12" s="37"/>
      <c r="QMO12" s="37"/>
      <c r="QMP12" s="45"/>
      <c r="QMQ12" s="46"/>
      <c r="QMR12" s="44"/>
      <c r="QMS12" s="45"/>
      <c r="QMT12" s="46"/>
      <c r="QMW12" s="45"/>
      <c r="QMX12" s="46"/>
      <c r="QMY12" s="37"/>
      <c r="QMZ12" s="37"/>
      <c r="QNA12" s="45"/>
      <c r="QNB12" s="46"/>
      <c r="QNC12" s="44"/>
      <c r="QND12" s="45"/>
      <c r="QNE12" s="46"/>
      <c r="QNH12" s="45"/>
      <c r="QNI12" s="46"/>
      <c r="QNJ12" s="37"/>
      <c r="QNK12" s="37"/>
      <c r="QNL12" s="45"/>
      <c r="QNM12" s="46"/>
      <c r="QNN12" s="44"/>
      <c r="QNO12" s="45"/>
      <c r="QNP12" s="46"/>
      <c r="QNS12" s="45"/>
      <c r="QNT12" s="46"/>
      <c r="QNU12" s="37"/>
      <c r="QNV12" s="37"/>
      <c r="QNW12" s="45"/>
      <c r="QNX12" s="46"/>
      <c r="QNY12" s="44"/>
      <c r="QNZ12" s="45"/>
      <c r="QOA12" s="46"/>
      <c r="QOD12" s="45"/>
      <c r="QOE12" s="46"/>
      <c r="QOF12" s="37"/>
      <c r="QOG12" s="37"/>
      <c r="QOH12" s="45"/>
      <c r="QOI12" s="46"/>
      <c r="QOJ12" s="44"/>
      <c r="QOK12" s="45"/>
      <c r="QOL12" s="46"/>
      <c r="QOO12" s="45"/>
      <c r="QOP12" s="46"/>
      <c r="QOQ12" s="37"/>
      <c r="QOR12" s="37"/>
      <c r="QOS12" s="45"/>
      <c r="QOT12" s="46"/>
      <c r="QOU12" s="44"/>
      <c r="QOV12" s="45"/>
      <c r="QOW12" s="46"/>
      <c r="QOZ12" s="45"/>
      <c r="QPA12" s="46"/>
      <c r="QPB12" s="37"/>
      <c r="QPC12" s="37"/>
      <c r="QPD12" s="45"/>
      <c r="QPE12" s="46"/>
      <c r="QPF12" s="44"/>
      <c r="QPG12" s="45"/>
      <c r="QPH12" s="46"/>
      <c r="QPK12" s="45"/>
      <c r="QPL12" s="46"/>
      <c r="QPM12" s="37"/>
      <c r="QPN12" s="37"/>
      <c r="QPO12" s="45"/>
      <c r="QPP12" s="46"/>
      <c r="QPQ12" s="44"/>
      <c r="QPR12" s="45"/>
      <c r="QPS12" s="46"/>
      <c r="QPV12" s="45"/>
      <c r="QPW12" s="46"/>
      <c r="QPX12" s="37"/>
      <c r="QPY12" s="37"/>
      <c r="QPZ12" s="45"/>
      <c r="QQA12" s="46"/>
      <c r="QQB12" s="44"/>
      <c r="QQC12" s="45"/>
      <c r="QQD12" s="46"/>
      <c r="QQG12" s="45"/>
      <c r="QQH12" s="46"/>
      <c r="QQI12" s="37"/>
      <c r="QQJ12" s="37"/>
      <c r="QQK12" s="45"/>
      <c r="QQL12" s="46"/>
      <c r="QQM12" s="44"/>
      <c r="QQN12" s="45"/>
      <c r="QQO12" s="46"/>
      <c r="QQR12" s="45"/>
      <c r="QQS12" s="46"/>
      <c r="QQT12" s="37"/>
      <c r="QQU12" s="37"/>
      <c r="QQV12" s="45"/>
      <c r="QQW12" s="46"/>
      <c r="QQX12" s="44"/>
      <c r="QQY12" s="45"/>
      <c r="QQZ12" s="46"/>
      <c r="QRC12" s="45"/>
      <c r="QRD12" s="46"/>
      <c r="QRE12" s="37"/>
      <c r="QRF12" s="37"/>
      <c r="QRG12" s="45"/>
      <c r="QRH12" s="46"/>
      <c r="QRI12" s="44"/>
      <c r="QRJ12" s="45"/>
      <c r="QRK12" s="46"/>
      <c r="QRN12" s="45"/>
      <c r="QRO12" s="46"/>
      <c r="QRP12" s="37"/>
      <c r="QRQ12" s="37"/>
      <c r="QRR12" s="45"/>
      <c r="QRS12" s="46"/>
      <c r="QRT12" s="44"/>
      <c r="QRU12" s="45"/>
      <c r="QRV12" s="46"/>
      <c r="QRY12" s="45"/>
      <c r="QRZ12" s="46"/>
      <c r="QSA12" s="37"/>
      <c r="QSB12" s="37"/>
      <c r="QSC12" s="45"/>
      <c r="QSD12" s="46"/>
      <c r="QSE12" s="44"/>
      <c r="QSF12" s="45"/>
      <c r="QSG12" s="46"/>
      <c r="QSJ12" s="45"/>
      <c r="QSK12" s="46"/>
      <c r="QSL12" s="37"/>
      <c r="QSM12" s="37"/>
      <c r="QSN12" s="45"/>
      <c r="QSO12" s="46"/>
      <c r="QSP12" s="44"/>
      <c r="QSQ12" s="45"/>
      <c r="QSR12" s="46"/>
      <c r="QSU12" s="45"/>
      <c r="QSV12" s="46"/>
      <c r="QSW12" s="37"/>
      <c r="QSX12" s="37"/>
      <c r="QSY12" s="45"/>
      <c r="QSZ12" s="46"/>
      <c r="QTA12" s="44"/>
      <c r="QTB12" s="45"/>
      <c r="QTC12" s="46"/>
      <c r="QTF12" s="45"/>
      <c r="QTG12" s="46"/>
      <c r="QTH12" s="37"/>
      <c r="QTI12" s="37"/>
      <c r="QTJ12" s="45"/>
      <c r="QTK12" s="46"/>
      <c r="QTL12" s="44"/>
      <c r="QTM12" s="45"/>
      <c r="QTN12" s="46"/>
      <c r="QTQ12" s="45"/>
      <c r="QTR12" s="46"/>
      <c r="QTS12" s="37"/>
      <c r="QTT12" s="37"/>
      <c r="QTU12" s="45"/>
      <c r="QTV12" s="46"/>
      <c r="QTW12" s="44"/>
      <c r="QTX12" s="45"/>
      <c r="QTY12" s="46"/>
      <c r="QUB12" s="45"/>
      <c r="QUC12" s="46"/>
      <c r="QUD12" s="37"/>
      <c r="QUE12" s="37"/>
      <c r="QUF12" s="45"/>
      <c r="QUG12" s="46"/>
      <c r="QUH12" s="44"/>
      <c r="QUI12" s="45"/>
      <c r="QUJ12" s="46"/>
      <c r="QUM12" s="45"/>
      <c r="QUN12" s="46"/>
      <c r="QUO12" s="37"/>
      <c r="QUP12" s="37"/>
      <c r="QUQ12" s="45"/>
      <c r="QUR12" s="46"/>
      <c r="QUS12" s="44"/>
      <c r="QUT12" s="45"/>
      <c r="QUU12" s="46"/>
      <c r="QUX12" s="45"/>
      <c r="QUY12" s="46"/>
      <c r="QUZ12" s="37"/>
      <c r="QVA12" s="37"/>
      <c r="QVB12" s="45"/>
      <c r="QVC12" s="46"/>
      <c r="QVD12" s="44"/>
      <c r="QVE12" s="45"/>
      <c r="QVF12" s="46"/>
      <c r="QVI12" s="45"/>
      <c r="QVJ12" s="46"/>
      <c r="QVK12" s="37"/>
      <c r="QVL12" s="37"/>
      <c r="QVM12" s="45"/>
      <c r="QVN12" s="46"/>
      <c r="QVO12" s="44"/>
      <c r="QVP12" s="45"/>
      <c r="QVQ12" s="46"/>
      <c r="QVT12" s="45"/>
      <c r="QVU12" s="46"/>
      <c r="QVV12" s="37"/>
      <c r="QVW12" s="37"/>
      <c r="QVX12" s="45"/>
      <c r="QVY12" s="46"/>
      <c r="QVZ12" s="44"/>
      <c r="QWA12" s="45"/>
      <c r="QWB12" s="46"/>
      <c r="QWE12" s="45"/>
      <c r="QWF12" s="46"/>
      <c r="QWG12" s="37"/>
      <c r="QWH12" s="37"/>
      <c r="QWI12" s="45"/>
      <c r="QWJ12" s="46"/>
      <c r="QWK12" s="44"/>
      <c r="QWL12" s="45"/>
      <c r="QWM12" s="46"/>
      <c r="QWP12" s="45"/>
      <c r="QWQ12" s="46"/>
      <c r="QWR12" s="37"/>
      <c r="QWS12" s="37"/>
      <c r="QWT12" s="45"/>
      <c r="QWU12" s="46"/>
      <c r="QWV12" s="44"/>
      <c r="QWW12" s="45"/>
      <c r="QWX12" s="46"/>
      <c r="QXA12" s="45"/>
      <c r="QXB12" s="46"/>
      <c r="QXC12" s="37"/>
      <c r="QXD12" s="37"/>
      <c r="QXE12" s="45"/>
      <c r="QXF12" s="46"/>
      <c r="QXG12" s="44"/>
      <c r="QXH12" s="45"/>
      <c r="QXI12" s="46"/>
      <c r="QXL12" s="45"/>
      <c r="QXM12" s="46"/>
      <c r="QXN12" s="37"/>
      <c r="QXO12" s="37"/>
      <c r="QXP12" s="45"/>
      <c r="QXQ12" s="46"/>
      <c r="QXR12" s="44"/>
      <c r="QXS12" s="45"/>
      <c r="QXT12" s="46"/>
      <c r="QXW12" s="45"/>
      <c r="QXX12" s="46"/>
      <c r="QXY12" s="37"/>
      <c r="QXZ12" s="37"/>
      <c r="QYA12" s="45"/>
      <c r="QYB12" s="46"/>
      <c r="QYC12" s="44"/>
      <c r="QYD12" s="45"/>
      <c r="QYE12" s="46"/>
      <c r="QYH12" s="45"/>
      <c r="QYI12" s="46"/>
      <c r="QYJ12" s="37"/>
      <c r="QYK12" s="37"/>
      <c r="QYL12" s="45"/>
      <c r="QYM12" s="46"/>
      <c r="QYN12" s="44"/>
      <c r="QYO12" s="45"/>
      <c r="QYP12" s="46"/>
      <c r="QYS12" s="45"/>
      <c r="QYT12" s="46"/>
      <c r="QYU12" s="37"/>
      <c r="QYV12" s="37"/>
      <c r="QYW12" s="45"/>
      <c r="QYX12" s="46"/>
      <c r="QYY12" s="44"/>
      <c r="QYZ12" s="45"/>
      <c r="QZA12" s="46"/>
      <c r="QZD12" s="45"/>
      <c r="QZE12" s="46"/>
      <c r="QZF12" s="37"/>
      <c r="QZG12" s="37"/>
      <c r="QZH12" s="45"/>
      <c r="QZI12" s="46"/>
      <c r="QZJ12" s="44"/>
      <c r="QZK12" s="45"/>
      <c r="QZL12" s="46"/>
      <c r="QZO12" s="45"/>
      <c r="QZP12" s="46"/>
      <c r="QZQ12" s="37"/>
      <c r="QZR12" s="37"/>
      <c r="QZS12" s="45"/>
      <c r="QZT12" s="46"/>
      <c r="QZU12" s="44"/>
      <c r="QZV12" s="45"/>
      <c r="QZW12" s="46"/>
      <c r="QZZ12" s="45"/>
      <c r="RAA12" s="46"/>
      <c r="RAB12" s="37"/>
      <c r="RAC12" s="37"/>
      <c r="RAD12" s="45"/>
      <c r="RAE12" s="46"/>
      <c r="RAF12" s="44"/>
      <c r="RAG12" s="45"/>
      <c r="RAH12" s="46"/>
      <c r="RAK12" s="45"/>
      <c r="RAL12" s="46"/>
      <c r="RAM12" s="37"/>
      <c r="RAN12" s="37"/>
      <c r="RAO12" s="45"/>
      <c r="RAP12" s="46"/>
      <c r="RAQ12" s="44"/>
      <c r="RAR12" s="45"/>
      <c r="RAS12" s="46"/>
      <c r="RAV12" s="45"/>
      <c r="RAW12" s="46"/>
      <c r="RAX12" s="37"/>
      <c r="RAY12" s="37"/>
      <c r="RAZ12" s="45"/>
      <c r="RBA12" s="46"/>
      <c r="RBB12" s="44"/>
      <c r="RBC12" s="45"/>
      <c r="RBD12" s="46"/>
      <c r="RBG12" s="45"/>
      <c r="RBH12" s="46"/>
      <c r="RBI12" s="37"/>
      <c r="RBJ12" s="37"/>
      <c r="RBK12" s="45"/>
      <c r="RBL12" s="46"/>
      <c r="RBM12" s="44"/>
      <c r="RBN12" s="45"/>
      <c r="RBO12" s="46"/>
      <c r="RBR12" s="45"/>
      <c r="RBS12" s="46"/>
      <c r="RBT12" s="37"/>
      <c r="RBU12" s="37"/>
      <c r="RBV12" s="45"/>
      <c r="RBW12" s="46"/>
      <c r="RBX12" s="44"/>
      <c r="RBY12" s="45"/>
      <c r="RBZ12" s="46"/>
      <c r="RCC12" s="45"/>
      <c r="RCD12" s="46"/>
      <c r="RCE12" s="37"/>
      <c r="RCF12" s="37"/>
      <c r="RCG12" s="45"/>
      <c r="RCH12" s="46"/>
      <c r="RCI12" s="44"/>
      <c r="RCJ12" s="45"/>
      <c r="RCK12" s="46"/>
      <c r="RCN12" s="45"/>
      <c r="RCO12" s="46"/>
      <c r="RCP12" s="37"/>
      <c r="RCQ12" s="37"/>
      <c r="RCR12" s="45"/>
      <c r="RCS12" s="46"/>
      <c r="RCT12" s="44"/>
      <c r="RCU12" s="45"/>
      <c r="RCV12" s="46"/>
      <c r="RCY12" s="45"/>
      <c r="RCZ12" s="46"/>
      <c r="RDA12" s="37"/>
      <c r="RDB12" s="37"/>
      <c r="RDC12" s="45"/>
      <c r="RDD12" s="46"/>
      <c r="RDE12" s="44"/>
      <c r="RDF12" s="45"/>
      <c r="RDG12" s="46"/>
      <c r="RDJ12" s="45"/>
      <c r="RDK12" s="46"/>
      <c r="RDL12" s="37"/>
      <c r="RDM12" s="37"/>
      <c r="RDN12" s="45"/>
      <c r="RDO12" s="46"/>
      <c r="RDP12" s="44"/>
      <c r="RDQ12" s="45"/>
      <c r="RDR12" s="46"/>
      <c r="RDU12" s="45"/>
      <c r="RDV12" s="46"/>
      <c r="RDW12" s="37"/>
      <c r="RDX12" s="37"/>
      <c r="RDY12" s="45"/>
      <c r="RDZ12" s="46"/>
      <c r="REA12" s="44"/>
      <c r="REB12" s="45"/>
      <c r="REC12" s="46"/>
      <c r="REF12" s="45"/>
      <c r="REG12" s="46"/>
      <c r="REH12" s="37"/>
      <c r="REI12" s="37"/>
      <c r="REJ12" s="45"/>
      <c r="REK12" s="46"/>
      <c r="REL12" s="44"/>
      <c r="REM12" s="45"/>
      <c r="REN12" s="46"/>
      <c r="REQ12" s="45"/>
      <c r="RER12" s="46"/>
      <c r="RES12" s="37"/>
      <c r="RET12" s="37"/>
      <c r="REU12" s="45"/>
      <c r="REV12" s="46"/>
      <c r="REW12" s="44"/>
      <c r="REX12" s="45"/>
      <c r="REY12" s="46"/>
      <c r="RFB12" s="45"/>
      <c r="RFC12" s="46"/>
      <c r="RFD12" s="37"/>
      <c r="RFE12" s="37"/>
      <c r="RFF12" s="45"/>
      <c r="RFG12" s="46"/>
      <c r="RFH12" s="44"/>
      <c r="RFI12" s="45"/>
      <c r="RFJ12" s="46"/>
      <c r="RFM12" s="45"/>
      <c r="RFN12" s="46"/>
      <c r="RFO12" s="37"/>
      <c r="RFP12" s="37"/>
      <c r="RFQ12" s="45"/>
      <c r="RFR12" s="46"/>
      <c r="RFS12" s="44"/>
      <c r="RFT12" s="45"/>
      <c r="RFU12" s="46"/>
      <c r="RFX12" s="45"/>
      <c r="RFY12" s="46"/>
      <c r="RFZ12" s="37"/>
      <c r="RGA12" s="37"/>
      <c r="RGB12" s="45"/>
      <c r="RGC12" s="46"/>
      <c r="RGD12" s="44"/>
      <c r="RGE12" s="45"/>
      <c r="RGF12" s="46"/>
      <c r="RGI12" s="45"/>
      <c r="RGJ12" s="46"/>
      <c r="RGK12" s="37"/>
      <c r="RGL12" s="37"/>
      <c r="RGM12" s="45"/>
      <c r="RGN12" s="46"/>
      <c r="RGO12" s="44"/>
      <c r="RGP12" s="45"/>
      <c r="RGQ12" s="46"/>
      <c r="RGT12" s="45"/>
      <c r="RGU12" s="46"/>
      <c r="RGV12" s="37"/>
      <c r="RGW12" s="37"/>
      <c r="RGX12" s="45"/>
      <c r="RGY12" s="46"/>
      <c r="RGZ12" s="44"/>
      <c r="RHA12" s="45"/>
      <c r="RHB12" s="46"/>
      <c r="RHE12" s="45"/>
      <c r="RHF12" s="46"/>
      <c r="RHG12" s="37"/>
      <c r="RHH12" s="37"/>
      <c r="RHI12" s="45"/>
      <c r="RHJ12" s="46"/>
      <c r="RHK12" s="44"/>
      <c r="RHL12" s="45"/>
      <c r="RHM12" s="46"/>
      <c r="RHP12" s="45"/>
      <c r="RHQ12" s="46"/>
      <c r="RHR12" s="37"/>
      <c r="RHS12" s="37"/>
      <c r="RHT12" s="45"/>
      <c r="RHU12" s="46"/>
      <c r="RHV12" s="44"/>
      <c r="RHW12" s="45"/>
      <c r="RHX12" s="46"/>
      <c r="RIA12" s="45"/>
      <c r="RIB12" s="46"/>
      <c r="RIC12" s="37"/>
      <c r="RID12" s="37"/>
      <c r="RIE12" s="45"/>
      <c r="RIF12" s="46"/>
      <c r="RIG12" s="44"/>
      <c r="RIH12" s="45"/>
      <c r="RII12" s="46"/>
      <c r="RIL12" s="45"/>
      <c r="RIM12" s="46"/>
      <c r="RIN12" s="37"/>
      <c r="RIO12" s="37"/>
      <c r="RIP12" s="45"/>
      <c r="RIQ12" s="46"/>
      <c r="RIR12" s="44"/>
      <c r="RIS12" s="45"/>
      <c r="RIT12" s="46"/>
      <c r="RIW12" s="45"/>
      <c r="RIX12" s="46"/>
      <c r="RIY12" s="37"/>
      <c r="RIZ12" s="37"/>
      <c r="RJA12" s="45"/>
      <c r="RJB12" s="46"/>
      <c r="RJC12" s="44"/>
      <c r="RJD12" s="45"/>
      <c r="RJE12" s="46"/>
      <c r="RJH12" s="45"/>
      <c r="RJI12" s="46"/>
      <c r="RJJ12" s="37"/>
      <c r="RJK12" s="37"/>
      <c r="RJL12" s="45"/>
      <c r="RJM12" s="46"/>
      <c r="RJN12" s="44"/>
      <c r="RJO12" s="45"/>
      <c r="RJP12" s="46"/>
      <c r="RJS12" s="45"/>
      <c r="RJT12" s="46"/>
      <c r="RJU12" s="37"/>
      <c r="RJV12" s="37"/>
      <c r="RJW12" s="45"/>
      <c r="RJX12" s="46"/>
      <c r="RJY12" s="44"/>
      <c r="RJZ12" s="45"/>
      <c r="RKA12" s="46"/>
      <c r="RKD12" s="45"/>
      <c r="RKE12" s="46"/>
      <c r="RKF12" s="37"/>
      <c r="RKG12" s="37"/>
      <c r="RKH12" s="45"/>
      <c r="RKI12" s="46"/>
      <c r="RKJ12" s="44"/>
      <c r="RKK12" s="45"/>
      <c r="RKL12" s="46"/>
      <c r="RKO12" s="45"/>
      <c r="RKP12" s="46"/>
      <c r="RKQ12" s="37"/>
      <c r="RKR12" s="37"/>
      <c r="RKS12" s="45"/>
      <c r="RKT12" s="46"/>
      <c r="RKU12" s="44"/>
      <c r="RKV12" s="45"/>
      <c r="RKW12" s="46"/>
      <c r="RKZ12" s="45"/>
      <c r="RLA12" s="46"/>
      <c r="RLB12" s="37"/>
      <c r="RLC12" s="37"/>
      <c r="RLD12" s="45"/>
      <c r="RLE12" s="46"/>
      <c r="RLF12" s="44"/>
      <c r="RLG12" s="45"/>
      <c r="RLH12" s="46"/>
      <c r="RLK12" s="45"/>
      <c r="RLL12" s="46"/>
      <c r="RLM12" s="37"/>
      <c r="RLN12" s="37"/>
      <c r="RLO12" s="45"/>
      <c r="RLP12" s="46"/>
      <c r="RLQ12" s="44"/>
      <c r="RLR12" s="45"/>
      <c r="RLS12" s="46"/>
      <c r="RLV12" s="45"/>
      <c r="RLW12" s="46"/>
      <c r="RLX12" s="37"/>
      <c r="RLY12" s="37"/>
      <c r="RLZ12" s="45"/>
      <c r="RMA12" s="46"/>
      <c r="RMB12" s="44"/>
      <c r="RMC12" s="45"/>
      <c r="RMD12" s="46"/>
      <c r="RMG12" s="45"/>
      <c r="RMH12" s="46"/>
      <c r="RMI12" s="37"/>
      <c r="RMJ12" s="37"/>
      <c r="RMK12" s="45"/>
      <c r="RML12" s="46"/>
      <c r="RMM12" s="44"/>
      <c r="RMN12" s="45"/>
      <c r="RMO12" s="46"/>
      <c r="RMR12" s="45"/>
      <c r="RMS12" s="46"/>
      <c r="RMT12" s="37"/>
      <c r="RMU12" s="37"/>
      <c r="RMV12" s="45"/>
      <c r="RMW12" s="46"/>
      <c r="RMX12" s="44"/>
      <c r="RMY12" s="45"/>
      <c r="RMZ12" s="46"/>
      <c r="RNC12" s="45"/>
      <c r="RND12" s="46"/>
      <c r="RNE12" s="37"/>
      <c r="RNF12" s="37"/>
      <c r="RNG12" s="45"/>
      <c r="RNH12" s="46"/>
      <c r="RNI12" s="44"/>
      <c r="RNJ12" s="45"/>
      <c r="RNK12" s="46"/>
      <c r="RNN12" s="45"/>
      <c r="RNO12" s="46"/>
      <c r="RNP12" s="37"/>
      <c r="RNQ12" s="37"/>
      <c r="RNR12" s="45"/>
      <c r="RNS12" s="46"/>
      <c r="RNT12" s="44"/>
      <c r="RNU12" s="45"/>
      <c r="RNV12" s="46"/>
      <c r="RNY12" s="45"/>
      <c r="RNZ12" s="46"/>
      <c r="ROA12" s="37"/>
      <c r="ROB12" s="37"/>
      <c r="ROC12" s="45"/>
      <c r="ROD12" s="46"/>
      <c r="ROE12" s="44"/>
      <c r="ROF12" s="45"/>
      <c r="ROG12" s="46"/>
      <c r="ROJ12" s="45"/>
      <c r="ROK12" s="46"/>
      <c r="ROL12" s="37"/>
      <c r="ROM12" s="37"/>
      <c r="RON12" s="45"/>
      <c r="ROO12" s="46"/>
      <c r="ROP12" s="44"/>
      <c r="ROQ12" s="45"/>
      <c r="ROR12" s="46"/>
      <c r="ROU12" s="45"/>
      <c r="ROV12" s="46"/>
      <c r="ROW12" s="37"/>
      <c r="ROX12" s="37"/>
      <c r="ROY12" s="45"/>
      <c r="ROZ12" s="46"/>
      <c r="RPA12" s="44"/>
      <c r="RPB12" s="45"/>
      <c r="RPC12" s="46"/>
      <c r="RPF12" s="45"/>
      <c r="RPG12" s="46"/>
      <c r="RPH12" s="37"/>
      <c r="RPI12" s="37"/>
      <c r="RPJ12" s="45"/>
      <c r="RPK12" s="46"/>
      <c r="RPL12" s="44"/>
      <c r="RPM12" s="45"/>
      <c r="RPN12" s="46"/>
      <c r="RPQ12" s="45"/>
      <c r="RPR12" s="46"/>
      <c r="RPS12" s="37"/>
      <c r="RPT12" s="37"/>
      <c r="RPU12" s="45"/>
      <c r="RPV12" s="46"/>
      <c r="RPW12" s="44"/>
      <c r="RPX12" s="45"/>
      <c r="RPY12" s="46"/>
      <c r="RQB12" s="45"/>
      <c r="RQC12" s="46"/>
      <c r="RQD12" s="37"/>
      <c r="RQE12" s="37"/>
      <c r="RQF12" s="45"/>
      <c r="RQG12" s="46"/>
      <c r="RQH12" s="44"/>
      <c r="RQI12" s="45"/>
      <c r="RQJ12" s="46"/>
      <c r="RQM12" s="45"/>
      <c r="RQN12" s="46"/>
      <c r="RQO12" s="37"/>
      <c r="RQP12" s="37"/>
      <c r="RQQ12" s="45"/>
      <c r="RQR12" s="46"/>
      <c r="RQS12" s="44"/>
      <c r="RQT12" s="45"/>
      <c r="RQU12" s="46"/>
      <c r="RQX12" s="45"/>
      <c r="RQY12" s="46"/>
      <c r="RQZ12" s="37"/>
      <c r="RRA12" s="37"/>
      <c r="RRB12" s="45"/>
      <c r="RRC12" s="46"/>
      <c r="RRD12" s="44"/>
      <c r="RRE12" s="45"/>
      <c r="RRF12" s="46"/>
      <c r="RRI12" s="45"/>
      <c r="RRJ12" s="46"/>
      <c r="RRK12" s="37"/>
      <c r="RRL12" s="37"/>
      <c r="RRM12" s="45"/>
      <c r="RRN12" s="46"/>
      <c r="RRO12" s="44"/>
      <c r="RRP12" s="45"/>
      <c r="RRQ12" s="46"/>
      <c r="RRT12" s="45"/>
      <c r="RRU12" s="46"/>
      <c r="RRV12" s="37"/>
      <c r="RRW12" s="37"/>
      <c r="RRX12" s="45"/>
      <c r="RRY12" s="46"/>
      <c r="RRZ12" s="44"/>
      <c r="RSA12" s="45"/>
      <c r="RSB12" s="46"/>
      <c r="RSE12" s="45"/>
      <c r="RSF12" s="46"/>
      <c r="RSG12" s="37"/>
      <c r="RSH12" s="37"/>
      <c r="RSI12" s="45"/>
      <c r="RSJ12" s="46"/>
      <c r="RSK12" s="44"/>
      <c r="RSL12" s="45"/>
      <c r="RSM12" s="46"/>
      <c r="RSP12" s="45"/>
      <c r="RSQ12" s="46"/>
      <c r="RSR12" s="37"/>
      <c r="RSS12" s="37"/>
      <c r="RST12" s="45"/>
      <c r="RSU12" s="46"/>
      <c r="RSV12" s="44"/>
      <c r="RSW12" s="45"/>
      <c r="RSX12" s="46"/>
      <c r="RTA12" s="45"/>
      <c r="RTB12" s="46"/>
      <c r="RTC12" s="37"/>
      <c r="RTD12" s="37"/>
      <c r="RTE12" s="45"/>
      <c r="RTF12" s="46"/>
      <c r="RTG12" s="44"/>
      <c r="RTH12" s="45"/>
      <c r="RTI12" s="46"/>
      <c r="RTL12" s="45"/>
      <c r="RTM12" s="46"/>
      <c r="RTN12" s="37"/>
      <c r="RTO12" s="37"/>
      <c r="RTP12" s="45"/>
      <c r="RTQ12" s="46"/>
      <c r="RTR12" s="44"/>
      <c r="RTS12" s="45"/>
      <c r="RTT12" s="46"/>
      <c r="RTW12" s="45"/>
      <c r="RTX12" s="46"/>
      <c r="RTY12" s="37"/>
      <c r="RTZ12" s="37"/>
      <c r="RUA12" s="45"/>
      <c r="RUB12" s="46"/>
      <c r="RUC12" s="44"/>
      <c r="RUD12" s="45"/>
      <c r="RUE12" s="46"/>
      <c r="RUH12" s="45"/>
      <c r="RUI12" s="46"/>
      <c r="RUJ12" s="37"/>
      <c r="RUK12" s="37"/>
      <c r="RUL12" s="45"/>
      <c r="RUM12" s="46"/>
      <c r="RUN12" s="44"/>
      <c r="RUO12" s="45"/>
      <c r="RUP12" s="46"/>
      <c r="RUS12" s="45"/>
      <c r="RUT12" s="46"/>
      <c r="RUU12" s="37"/>
      <c r="RUV12" s="37"/>
      <c r="RUW12" s="45"/>
      <c r="RUX12" s="46"/>
      <c r="RUY12" s="44"/>
      <c r="RUZ12" s="45"/>
      <c r="RVA12" s="46"/>
      <c r="RVD12" s="45"/>
      <c r="RVE12" s="46"/>
      <c r="RVF12" s="37"/>
      <c r="RVG12" s="37"/>
      <c r="RVH12" s="45"/>
      <c r="RVI12" s="46"/>
      <c r="RVJ12" s="44"/>
      <c r="RVK12" s="45"/>
      <c r="RVL12" s="46"/>
      <c r="RVO12" s="45"/>
      <c r="RVP12" s="46"/>
      <c r="RVQ12" s="37"/>
      <c r="RVR12" s="37"/>
      <c r="RVS12" s="45"/>
      <c r="RVT12" s="46"/>
      <c r="RVU12" s="44"/>
      <c r="RVV12" s="45"/>
      <c r="RVW12" s="46"/>
      <c r="RVZ12" s="45"/>
      <c r="RWA12" s="46"/>
      <c r="RWB12" s="37"/>
      <c r="RWC12" s="37"/>
      <c r="RWD12" s="45"/>
      <c r="RWE12" s="46"/>
      <c r="RWF12" s="44"/>
      <c r="RWG12" s="45"/>
      <c r="RWH12" s="46"/>
      <c r="RWK12" s="45"/>
      <c r="RWL12" s="46"/>
      <c r="RWM12" s="37"/>
      <c r="RWN12" s="37"/>
      <c r="RWO12" s="45"/>
      <c r="RWP12" s="46"/>
      <c r="RWQ12" s="44"/>
      <c r="RWR12" s="45"/>
      <c r="RWS12" s="46"/>
      <c r="RWV12" s="45"/>
      <c r="RWW12" s="46"/>
      <c r="RWX12" s="37"/>
      <c r="RWY12" s="37"/>
      <c r="RWZ12" s="45"/>
      <c r="RXA12" s="46"/>
      <c r="RXB12" s="44"/>
      <c r="RXC12" s="45"/>
      <c r="RXD12" s="46"/>
      <c r="RXG12" s="45"/>
      <c r="RXH12" s="46"/>
      <c r="RXI12" s="37"/>
      <c r="RXJ12" s="37"/>
      <c r="RXK12" s="45"/>
      <c r="RXL12" s="46"/>
      <c r="RXM12" s="44"/>
      <c r="RXN12" s="45"/>
      <c r="RXO12" s="46"/>
      <c r="RXR12" s="45"/>
      <c r="RXS12" s="46"/>
      <c r="RXT12" s="37"/>
      <c r="RXU12" s="37"/>
      <c r="RXV12" s="45"/>
      <c r="RXW12" s="46"/>
      <c r="RXX12" s="44"/>
      <c r="RXY12" s="45"/>
      <c r="RXZ12" s="46"/>
      <c r="RYC12" s="45"/>
      <c r="RYD12" s="46"/>
      <c r="RYE12" s="37"/>
      <c r="RYF12" s="37"/>
      <c r="RYG12" s="45"/>
      <c r="RYH12" s="46"/>
      <c r="RYI12" s="44"/>
      <c r="RYJ12" s="45"/>
      <c r="RYK12" s="46"/>
      <c r="RYN12" s="45"/>
      <c r="RYO12" s="46"/>
      <c r="RYP12" s="37"/>
      <c r="RYQ12" s="37"/>
      <c r="RYR12" s="45"/>
      <c r="RYS12" s="46"/>
      <c r="RYT12" s="44"/>
      <c r="RYU12" s="45"/>
      <c r="RYV12" s="46"/>
      <c r="RYY12" s="45"/>
      <c r="RYZ12" s="46"/>
      <c r="RZA12" s="37"/>
      <c r="RZB12" s="37"/>
      <c r="RZC12" s="45"/>
      <c r="RZD12" s="46"/>
      <c r="RZE12" s="44"/>
      <c r="RZF12" s="45"/>
      <c r="RZG12" s="46"/>
      <c r="RZJ12" s="45"/>
      <c r="RZK12" s="46"/>
      <c r="RZL12" s="37"/>
      <c r="RZM12" s="37"/>
      <c r="RZN12" s="45"/>
      <c r="RZO12" s="46"/>
      <c r="RZP12" s="44"/>
      <c r="RZQ12" s="45"/>
      <c r="RZR12" s="46"/>
      <c r="RZU12" s="45"/>
      <c r="RZV12" s="46"/>
      <c r="RZW12" s="37"/>
      <c r="RZX12" s="37"/>
      <c r="RZY12" s="45"/>
      <c r="RZZ12" s="46"/>
      <c r="SAA12" s="44"/>
      <c r="SAB12" s="45"/>
      <c r="SAC12" s="46"/>
      <c r="SAF12" s="45"/>
      <c r="SAG12" s="46"/>
      <c r="SAH12" s="37"/>
      <c r="SAI12" s="37"/>
      <c r="SAJ12" s="45"/>
      <c r="SAK12" s="46"/>
      <c r="SAL12" s="44"/>
      <c r="SAM12" s="45"/>
      <c r="SAN12" s="46"/>
      <c r="SAQ12" s="45"/>
      <c r="SAR12" s="46"/>
      <c r="SAS12" s="37"/>
      <c r="SAT12" s="37"/>
      <c r="SAU12" s="45"/>
      <c r="SAV12" s="46"/>
      <c r="SAW12" s="44"/>
      <c r="SAX12" s="45"/>
      <c r="SAY12" s="46"/>
      <c r="SBB12" s="45"/>
      <c r="SBC12" s="46"/>
      <c r="SBD12" s="37"/>
      <c r="SBE12" s="37"/>
      <c r="SBF12" s="45"/>
      <c r="SBG12" s="46"/>
      <c r="SBH12" s="44"/>
      <c r="SBI12" s="45"/>
      <c r="SBJ12" s="46"/>
      <c r="SBM12" s="45"/>
      <c r="SBN12" s="46"/>
      <c r="SBO12" s="37"/>
      <c r="SBP12" s="37"/>
      <c r="SBQ12" s="45"/>
      <c r="SBR12" s="46"/>
      <c r="SBS12" s="44"/>
      <c r="SBT12" s="45"/>
      <c r="SBU12" s="46"/>
      <c r="SBX12" s="45"/>
      <c r="SBY12" s="46"/>
      <c r="SBZ12" s="37"/>
      <c r="SCA12" s="37"/>
      <c r="SCB12" s="45"/>
      <c r="SCC12" s="46"/>
      <c r="SCD12" s="44"/>
      <c r="SCE12" s="45"/>
      <c r="SCF12" s="46"/>
      <c r="SCI12" s="45"/>
      <c r="SCJ12" s="46"/>
      <c r="SCK12" s="37"/>
      <c r="SCL12" s="37"/>
      <c r="SCM12" s="45"/>
      <c r="SCN12" s="46"/>
      <c r="SCO12" s="44"/>
      <c r="SCP12" s="45"/>
      <c r="SCQ12" s="46"/>
      <c r="SCT12" s="45"/>
      <c r="SCU12" s="46"/>
      <c r="SCV12" s="37"/>
      <c r="SCW12" s="37"/>
      <c r="SCX12" s="45"/>
      <c r="SCY12" s="46"/>
      <c r="SCZ12" s="44"/>
      <c r="SDA12" s="45"/>
      <c r="SDB12" s="46"/>
      <c r="SDE12" s="45"/>
      <c r="SDF12" s="46"/>
      <c r="SDG12" s="37"/>
      <c r="SDH12" s="37"/>
      <c r="SDI12" s="45"/>
      <c r="SDJ12" s="46"/>
      <c r="SDK12" s="44"/>
      <c r="SDL12" s="45"/>
      <c r="SDM12" s="46"/>
      <c r="SDP12" s="45"/>
      <c r="SDQ12" s="46"/>
      <c r="SDR12" s="37"/>
      <c r="SDS12" s="37"/>
      <c r="SDT12" s="45"/>
      <c r="SDU12" s="46"/>
      <c r="SDV12" s="44"/>
      <c r="SDW12" s="45"/>
      <c r="SDX12" s="46"/>
      <c r="SEA12" s="45"/>
      <c r="SEB12" s="46"/>
      <c r="SEC12" s="37"/>
      <c r="SED12" s="37"/>
      <c r="SEE12" s="45"/>
      <c r="SEF12" s="46"/>
      <c r="SEG12" s="44"/>
      <c r="SEH12" s="45"/>
      <c r="SEI12" s="46"/>
      <c r="SEL12" s="45"/>
      <c r="SEM12" s="46"/>
      <c r="SEN12" s="37"/>
      <c r="SEO12" s="37"/>
      <c r="SEP12" s="45"/>
      <c r="SEQ12" s="46"/>
      <c r="SER12" s="44"/>
      <c r="SES12" s="45"/>
      <c r="SET12" s="46"/>
      <c r="SEW12" s="45"/>
      <c r="SEX12" s="46"/>
      <c r="SEY12" s="37"/>
      <c r="SEZ12" s="37"/>
      <c r="SFA12" s="45"/>
      <c r="SFB12" s="46"/>
      <c r="SFC12" s="44"/>
      <c r="SFD12" s="45"/>
      <c r="SFE12" s="46"/>
      <c r="SFH12" s="45"/>
      <c r="SFI12" s="46"/>
      <c r="SFJ12" s="37"/>
      <c r="SFK12" s="37"/>
      <c r="SFL12" s="45"/>
      <c r="SFM12" s="46"/>
      <c r="SFN12" s="44"/>
      <c r="SFO12" s="45"/>
      <c r="SFP12" s="46"/>
      <c r="SFS12" s="45"/>
      <c r="SFT12" s="46"/>
      <c r="SFU12" s="37"/>
      <c r="SFV12" s="37"/>
      <c r="SFW12" s="45"/>
      <c r="SFX12" s="46"/>
      <c r="SFY12" s="44"/>
      <c r="SFZ12" s="45"/>
      <c r="SGA12" s="46"/>
      <c r="SGD12" s="45"/>
      <c r="SGE12" s="46"/>
      <c r="SGF12" s="37"/>
      <c r="SGG12" s="37"/>
      <c r="SGH12" s="45"/>
      <c r="SGI12" s="46"/>
      <c r="SGJ12" s="44"/>
      <c r="SGK12" s="45"/>
      <c r="SGL12" s="46"/>
      <c r="SGO12" s="45"/>
      <c r="SGP12" s="46"/>
      <c r="SGQ12" s="37"/>
      <c r="SGR12" s="37"/>
      <c r="SGS12" s="45"/>
      <c r="SGT12" s="46"/>
      <c r="SGU12" s="44"/>
      <c r="SGV12" s="45"/>
      <c r="SGW12" s="46"/>
      <c r="SGZ12" s="45"/>
      <c r="SHA12" s="46"/>
      <c r="SHB12" s="37"/>
      <c r="SHC12" s="37"/>
      <c r="SHD12" s="45"/>
      <c r="SHE12" s="46"/>
      <c r="SHF12" s="44"/>
      <c r="SHG12" s="45"/>
      <c r="SHH12" s="46"/>
      <c r="SHK12" s="45"/>
      <c r="SHL12" s="46"/>
      <c r="SHM12" s="37"/>
      <c r="SHN12" s="37"/>
      <c r="SHO12" s="45"/>
      <c r="SHP12" s="46"/>
      <c r="SHQ12" s="44"/>
      <c r="SHR12" s="45"/>
      <c r="SHS12" s="46"/>
      <c r="SHV12" s="45"/>
      <c r="SHW12" s="46"/>
      <c r="SHX12" s="37"/>
      <c r="SHY12" s="37"/>
      <c r="SHZ12" s="45"/>
      <c r="SIA12" s="46"/>
      <c r="SIB12" s="44"/>
      <c r="SIC12" s="45"/>
      <c r="SID12" s="46"/>
      <c r="SIG12" s="45"/>
      <c r="SIH12" s="46"/>
      <c r="SII12" s="37"/>
      <c r="SIJ12" s="37"/>
      <c r="SIK12" s="45"/>
      <c r="SIL12" s="46"/>
      <c r="SIM12" s="44"/>
      <c r="SIN12" s="45"/>
      <c r="SIO12" s="46"/>
      <c r="SIR12" s="45"/>
      <c r="SIS12" s="46"/>
      <c r="SIT12" s="37"/>
      <c r="SIU12" s="37"/>
      <c r="SIV12" s="45"/>
      <c r="SIW12" s="46"/>
      <c r="SIX12" s="44"/>
      <c r="SIY12" s="45"/>
      <c r="SIZ12" s="46"/>
      <c r="SJC12" s="45"/>
      <c r="SJD12" s="46"/>
      <c r="SJE12" s="37"/>
      <c r="SJF12" s="37"/>
      <c r="SJG12" s="45"/>
      <c r="SJH12" s="46"/>
      <c r="SJI12" s="44"/>
      <c r="SJJ12" s="45"/>
      <c r="SJK12" s="46"/>
      <c r="SJN12" s="45"/>
      <c r="SJO12" s="46"/>
      <c r="SJP12" s="37"/>
      <c r="SJQ12" s="37"/>
      <c r="SJR12" s="45"/>
      <c r="SJS12" s="46"/>
      <c r="SJT12" s="44"/>
      <c r="SJU12" s="45"/>
      <c r="SJV12" s="46"/>
      <c r="SJY12" s="45"/>
      <c r="SJZ12" s="46"/>
      <c r="SKA12" s="37"/>
      <c r="SKB12" s="37"/>
      <c r="SKC12" s="45"/>
      <c r="SKD12" s="46"/>
      <c r="SKE12" s="44"/>
      <c r="SKF12" s="45"/>
      <c r="SKG12" s="46"/>
      <c r="SKJ12" s="45"/>
      <c r="SKK12" s="46"/>
      <c r="SKL12" s="37"/>
      <c r="SKM12" s="37"/>
      <c r="SKN12" s="45"/>
      <c r="SKO12" s="46"/>
      <c r="SKP12" s="44"/>
      <c r="SKQ12" s="45"/>
      <c r="SKR12" s="46"/>
      <c r="SKU12" s="45"/>
      <c r="SKV12" s="46"/>
      <c r="SKW12" s="37"/>
      <c r="SKX12" s="37"/>
      <c r="SKY12" s="45"/>
      <c r="SKZ12" s="46"/>
      <c r="SLA12" s="44"/>
      <c r="SLB12" s="45"/>
      <c r="SLC12" s="46"/>
      <c r="SLF12" s="45"/>
      <c r="SLG12" s="46"/>
      <c r="SLH12" s="37"/>
      <c r="SLI12" s="37"/>
      <c r="SLJ12" s="45"/>
      <c r="SLK12" s="46"/>
      <c r="SLL12" s="44"/>
      <c r="SLM12" s="45"/>
      <c r="SLN12" s="46"/>
      <c r="SLQ12" s="45"/>
      <c r="SLR12" s="46"/>
      <c r="SLS12" s="37"/>
      <c r="SLT12" s="37"/>
      <c r="SLU12" s="45"/>
      <c r="SLV12" s="46"/>
      <c r="SLW12" s="44"/>
      <c r="SLX12" s="45"/>
      <c r="SLY12" s="46"/>
      <c r="SMB12" s="45"/>
      <c r="SMC12" s="46"/>
      <c r="SMD12" s="37"/>
      <c r="SME12" s="37"/>
      <c r="SMF12" s="45"/>
      <c r="SMG12" s="46"/>
      <c r="SMH12" s="44"/>
      <c r="SMI12" s="45"/>
      <c r="SMJ12" s="46"/>
      <c r="SMM12" s="45"/>
      <c r="SMN12" s="46"/>
      <c r="SMO12" s="37"/>
      <c r="SMP12" s="37"/>
      <c r="SMQ12" s="45"/>
      <c r="SMR12" s="46"/>
      <c r="SMS12" s="44"/>
      <c r="SMT12" s="45"/>
      <c r="SMU12" s="46"/>
      <c r="SMX12" s="45"/>
      <c r="SMY12" s="46"/>
      <c r="SMZ12" s="37"/>
      <c r="SNA12" s="37"/>
      <c r="SNB12" s="45"/>
      <c r="SNC12" s="46"/>
      <c r="SND12" s="44"/>
      <c r="SNE12" s="45"/>
      <c r="SNF12" s="46"/>
      <c r="SNI12" s="45"/>
      <c r="SNJ12" s="46"/>
      <c r="SNK12" s="37"/>
      <c r="SNL12" s="37"/>
      <c r="SNM12" s="45"/>
      <c r="SNN12" s="46"/>
      <c r="SNO12" s="44"/>
      <c r="SNP12" s="45"/>
      <c r="SNQ12" s="46"/>
      <c r="SNT12" s="45"/>
      <c r="SNU12" s="46"/>
      <c r="SNV12" s="37"/>
      <c r="SNW12" s="37"/>
      <c r="SNX12" s="45"/>
      <c r="SNY12" s="46"/>
      <c r="SNZ12" s="44"/>
      <c r="SOA12" s="45"/>
      <c r="SOB12" s="46"/>
      <c r="SOE12" s="45"/>
      <c r="SOF12" s="46"/>
      <c r="SOG12" s="37"/>
      <c r="SOH12" s="37"/>
      <c r="SOI12" s="45"/>
      <c r="SOJ12" s="46"/>
      <c r="SOK12" s="44"/>
      <c r="SOL12" s="45"/>
      <c r="SOM12" s="46"/>
      <c r="SOP12" s="45"/>
      <c r="SOQ12" s="46"/>
      <c r="SOR12" s="37"/>
      <c r="SOS12" s="37"/>
      <c r="SOT12" s="45"/>
      <c r="SOU12" s="46"/>
      <c r="SOV12" s="44"/>
      <c r="SOW12" s="45"/>
      <c r="SOX12" s="46"/>
      <c r="SPA12" s="45"/>
      <c r="SPB12" s="46"/>
      <c r="SPC12" s="37"/>
      <c r="SPD12" s="37"/>
      <c r="SPE12" s="45"/>
      <c r="SPF12" s="46"/>
      <c r="SPG12" s="44"/>
      <c r="SPH12" s="45"/>
      <c r="SPI12" s="46"/>
      <c r="SPL12" s="45"/>
      <c r="SPM12" s="46"/>
      <c r="SPN12" s="37"/>
      <c r="SPO12" s="37"/>
      <c r="SPP12" s="45"/>
      <c r="SPQ12" s="46"/>
      <c r="SPR12" s="44"/>
      <c r="SPS12" s="45"/>
      <c r="SPT12" s="46"/>
      <c r="SPW12" s="45"/>
      <c r="SPX12" s="46"/>
      <c r="SPY12" s="37"/>
      <c r="SPZ12" s="37"/>
      <c r="SQA12" s="45"/>
      <c r="SQB12" s="46"/>
      <c r="SQC12" s="44"/>
      <c r="SQD12" s="45"/>
      <c r="SQE12" s="46"/>
      <c r="SQH12" s="45"/>
      <c r="SQI12" s="46"/>
      <c r="SQJ12" s="37"/>
      <c r="SQK12" s="37"/>
      <c r="SQL12" s="45"/>
      <c r="SQM12" s="46"/>
      <c r="SQN12" s="44"/>
      <c r="SQO12" s="45"/>
      <c r="SQP12" s="46"/>
      <c r="SQS12" s="45"/>
      <c r="SQT12" s="46"/>
      <c r="SQU12" s="37"/>
      <c r="SQV12" s="37"/>
      <c r="SQW12" s="45"/>
      <c r="SQX12" s="46"/>
      <c r="SQY12" s="44"/>
      <c r="SQZ12" s="45"/>
      <c r="SRA12" s="46"/>
      <c r="SRD12" s="45"/>
      <c r="SRE12" s="46"/>
      <c r="SRF12" s="37"/>
      <c r="SRG12" s="37"/>
      <c r="SRH12" s="45"/>
      <c r="SRI12" s="46"/>
      <c r="SRJ12" s="44"/>
      <c r="SRK12" s="45"/>
      <c r="SRL12" s="46"/>
      <c r="SRO12" s="45"/>
      <c r="SRP12" s="46"/>
      <c r="SRQ12" s="37"/>
      <c r="SRR12" s="37"/>
      <c r="SRS12" s="45"/>
      <c r="SRT12" s="46"/>
      <c r="SRU12" s="44"/>
      <c r="SRV12" s="45"/>
      <c r="SRW12" s="46"/>
      <c r="SRZ12" s="45"/>
      <c r="SSA12" s="46"/>
      <c r="SSB12" s="37"/>
      <c r="SSC12" s="37"/>
      <c r="SSD12" s="45"/>
      <c r="SSE12" s="46"/>
      <c r="SSF12" s="44"/>
      <c r="SSG12" s="45"/>
      <c r="SSH12" s="46"/>
      <c r="SSK12" s="45"/>
      <c r="SSL12" s="46"/>
      <c r="SSM12" s="37"/>
      <c r="SSN12" s="37"/>
      <c r="SSO12" s="45"/>
      <c r="SSP12" s="46"/>
      <c r="SSQ12" s="44"/>
      <c r="SSR12" s="45"/>
      <c r="SSS12" s="46"/>
      <c r="SSV12" s="45"/>
      <c r="SSW12" s="46"/>
      <c r="SSX12" s="37"/>
      <c r="SSY12" s="37"/>
      <c r="SSZ12" s="45"/>
      <c r="STA12" s="46"/>
      <c r="STB12" s="44"/>
      <c r="STC12" s="45"/>
      <c r="STD12" s="46"/>
      <c r="STG12" s="45"/>
      <c r="STH12" s="46"/>
      <c r="STI12" s="37"/>
      <c r="STJ12" s="37"/>
      <c r="STK12" s="45"/>
      <c r="STL12" s="46"/>
      <c r="STM12" s="44"/>
      <c r="STN12" s="45"/>
      <c r="STO12" s="46"/>
      <c r="STR12" s="45"/>
      <c r="STS12" s="46"/>
      <c r="STT12" s="37"/>
      <c r="STU12" s="37"/>
      <c r="STV12" s="45"/>
      <c r="STW12" s="46"/>
      <c r="STX12" s="44"/>
      <c r="STY12" s="45"/>
      <c r="STZ12" s="46"/>
      <c r="SUC12" s="45"/>
      <c r="SUD12" s="46"/>
      <c r="SUE12" s="37"/>
      <c r="SUF12" s="37"/>
      <c r="SUG12" s="45"/>
      <c r="SUH12" s="46"/>
      <c r="SUI12" s="44"/>
      <c r="SUJ12" s="45"/>
      <c r="SUK12" s="46"/>
      <c r="SUN12" s="45"/>
      <c r="SUO12" s="46"/>
      <c r="SUP12" s="37"/>
      <c r="SUQ12" s="37"/>
      <c r="SUR12" s="45"/>
      <c r="SUS12" s="46"/>
      <c r="SUT12" s="44"/>
      <c r="SUU12" s="45"/>
      <c r="SUV12" s="46"/>
      <c r="SUY12" s="45"/>
      <c r="SUZ12" s="46"/>
      <c r="SVA12" s="37"/>
      <c r="SVB12" s="37"/>
      <c r="SVC12" s="45"/>
      <c r="SVD12" s="46"/>
      <c r="SVE12" s="44"/>
      <c r="SVF12" s="45"/>
      <c r="SVG12" s="46"/>
      <c r="SVJ12" s="45"/>
      <c r="SVK12" s="46"/>
      <c r="SVL12" s="37"/>
      <c r="SVM12" s="37"/>
      <c r="SVN12" s="45"/>
      <c r="SVO12" s="46"/>
      <c r="SVP12" s="44"/>
      <c r="SVQ12" s="45"/>
      <c r="SVR12" s="46"/>
      <c r="SVU12" s="45"/>
      <c r="SVV12" s="46"/>
      <c r="SVW12" s="37"/>
      <c r="SVX12" s="37"/>
      <c r="SVY12" s="45"/>
      <c r="SVZ12" s="46"/>
      <c r="SWA12" s="44"/>
      <c r="SWB12" s="45"/>
      <c r="SWC12" s="46"/>
      <c r="SWF12" s="45"/>
      <c r="SWG12" s="46"/>
      <c r="SWH12" s="37"/>
      <c r="SWI12" s="37"/>
      <c r="SWJ12" s="45"/>
      <c r="SWK12" s="46"/>
      <c r="SWL12" s="44"/>
      <c r="SWM12" s="45"/>
      <c r="SWN12" s="46"/>
      <c r="SWQ12" s="45"/>
      <c r="SWR12" s="46"/>
      <c r="SWS12" s="37"/>
      <c r="SWT12" s="37"/>
      <c r="SWU12" s="45"/>
      <c r="SWV12" s="46"/>
      <c r="SWW12" s="44"/>
      <c r="SWX12" s="45"/>
      <c r="SWY12" s="46"/>
      <c r="SXB12" s="45"/>
      <c r="SXC12" s="46"/>
      <c r="SXD12" s="37"/>
      <c r="SXE12" s="37"/>
      <c r="SXF12" s="45"/>
      <c r="SXG12" s="46"/>
      <c r="SXH12" s="44"/>
      <c r="SXI12" s="45"/>
      <c r="SXJ12" s="46"/>
      <c r="SXM12" s="45"/>
      <c r="SXN12" s="46"/>
      <c r="SXO12" s="37"/>
      <c r="SXP12" s="37"/>
      <c r="SXQ12" s="45"/>
      <c r="SXR12" s="46"/>
      <c r="SXS12" s="44"/>
      <c r="SXT12" s="45"/>
      <c r="SXU12" s="46"/>
      <c r="SXX12" s="45"/>
      <c r="SXY12" s="46"/>
      <c r="SXZ12" s="37"/>
      <c r="SYA12" s="37"/>
      <c r="SYB12" s="45"/>
      <c r="SYC12" s="46"/>
      <c r="SYD12" s="44"/>
      <c r="SYE12" s="45"/>
      <c r="SYF12" s="46"/>
      <c r="SYI12" s="45"/>
      <c r="SYJ12" s="46"/>
      <c r="SYK12" s="37"/>
      <c r="SYL12" s="37"/>
      <c r="SYM12" s="45"/>
      <c r="SYN12" s="46"/>
      <c r="SYO12" s="44"/>
      <c r="SYP12" s="45"/>
      <c r="SYQ12" s="46"/>
      <c r="SYT12" s="45"/>
      <c r="SYU12" s="46"/>
      <c r="SYV12" s="37"/>
      <c r="SYW12" s="37"/>
      <c r="SYX12" s="45"/>
      <c r="SYY12" s="46"/>
      <c r="SYZ12" s="44"/>
      <c r="SZA12" s="45"/>
      <c r="SZB12" s="46"/>
      <c r="SZE12" s="45"/>
      <c r="SZF12" s="46"/>
      <c r="SZG12" s="37"/>
      <c r="SZH12" s="37"/>
      <c r="SZI12" s="45"/>
      <c r="SZJ12" s="46"/>
      <c r="SZK12" s="44"/>
      <c r="SZL12" s="45"/>
      <c r="SZM12" s="46"/>
      <c r="SZP12" s="45"/>
      <c r="SZQ12" s="46"/>
      <c r="SZR12" s="37"/>
      <c r="SZS12" s="37"/>
      <c r="SZT12" s="45"/>
      <c r="SZU12" s="46"/>
      <c r="SZV12" s="44"/>
      <c r="SZW12" s="45"/>
      <c r="SZX12" s="46"/>
      <c r="TAA12" s="45"/>
      <c r="TAB12" s="46"/>
      <c r="TAC12" s="37"/>
      <c r="TAD12" s="37"/>
      <c r="TAE12" s="45"/>
      <c r="TAF12" s="46"/>
      <c r="TAG12" s="44"/>
      <c r="TAH12" s="45"/>
      <c r="TAI12" s="46"/>
      <c r="TAL12" s="45"/>
      <c r="TAM12" s="46"/>
      <c r="TAN12" s="37"/>
      <c r="TAO12" s="37"/>
      <c r="TAP12" s="45"/>
      <c r="TAQ12" s="46"/>
      <c r="TAR12" s="44"/>
      <c r="TAS12" s="45"/>
      <c r="TAT12" s="46"/>
      <c r="TAW12" s="45"/>
      <c r="TAX12" s="46"/>
      <c r="TAY12" s="37"/>
      <c r="TAZ12" s="37"/>
      <c r="TBA12" s="45"/>
      <c r="TBB12" s="46"/>
      <c r="TBC12" s="44"/>
      <c r="TBD12" s="45"/>
      <c r="TBE12" s="46"/>
      <c r="TBH12" s="45"/>
      <c r="TBI12" s="46"/>
      <c r="TBJ12" s="37"/>
      <c r="TBK12" s="37"/>
      <c r="TBL12" s="45"/>
      <c r="TBM12" s="46"/>
      <c r="TBN12" s="44"/>
      <c r="TBO12" s="45"/>
      <c r="TBP12" s="46"/>
      <c r="TBS12" s="45"/>
      <c r="TBT12" s="46"/>
      <c r="TBU12" s="37"/>
      <c r="TBV12" s="37"/>
      <c r="TBW12" s="45"/>
      <c r="TBX12" s="46"/>
      <c r="TBY12" s="44"/>
      <c r="TBZ12" s="45"/>
      <c r="TCA12" s="46"/>
      <c r="TCD12" s="45"/>
      <c r="TCE12" s="46"/>
      <c r="TCF12" s="37"/>
      <c r="TCG12" s="37"/>
      <c r="TCH12" s="45"/>
      <c r="TCI12" s="46"/>
      <c r="TCJ12" s="44"/>
      <c r="TCK12" s="45"/>
      <c r="TCL12" s="46"/>
      <c r="TCO12" s="45"/>
      <c r="TCP12" s="46"/>
      <c r="TCQ12" s="37"/>
      <c r="TCR12" s="37"/>
      <c r="TCS12" s="45"/>
      <c r="TCT12" s="46"/>
      <c r="TCU12" s="44"/>
      <c r="TCV12" s="45"/>
      <c r="TCW12" s="46"/>
      <c r="TCZ12" s="45"/>
      <c r="TDA12" s="46"/>
      <c r="TDB12" s="37"/>
      <c r="TDC12" s="37"/>
      <c r="TDD12" s="45"/>
      <c r="TDE12" s="46"/>
      <c r="TDF12" s="44"/>
      <c r="TDG12" s="45"/>
      <c r="TDH12" s="46"/>
      <c r="TDK12" s="45"/>
      <c r="TDL12" s="46"/>
      <c r="TDM12" s="37"/>
      <c r="TDN12" s="37"/>
      <c r="TDO12" s="45"/>
      <c r="TDP12" s="46"/>
      <c r="TDQ12" s="44"/>
      <c r="TDR12" s="45"/>
      <c r="TDS12" s="46"/>
      <c r="TDV12" s="45"/>
      <c r="TDW12" s="46"/>
      <c r="TDX12" s="37"/>
      <c r="TDY12" s="37"/>
      <c r="TDZ12" s="45"/>
      <c r="TEA12" s="46"/>
      <c r="TEB12" s="44"/>
      <c r="TEC12" s="45"/>
      <c r="TED12" s="46"/>
      <c r="TEG12" s="45"/>
      <c r="TEH12" s="46"/>
      <c r="TEI12" s="37"/>
      <c r="TEJ12" s="37"/>
      <c r="TEK12" s="45"/>
      <c r="TEL12" s="46"/>
      <c r="TEM12" s="44"/>
      <c r="TEN12" s="45"/>
      <c r="TEO12" s="46"/>
      <c r="TER12" s="45"/>
      <c r="TES12" s="46"/>
      <c r="TET12" s="37"/>
      <c r="TEU12" s="37"/>
      <c r="TEV12" s="45"/>
      <c r="TEW12" s="46"/>
      <c r="TEX12" s="44"/>
      <c r="TEY12" s="45"/>
      <c r="TEZ12" s="46"/>
      <c r="TFC12" s="45"/>
      <c r="TFD12" s="46"/>
      <c r="TFE12" s="37"/>
      <c r="TFF12" s="37"/>
      <c r="TFG12" s="45"/>
      <c r="TFH12" s="46"/>
      <c r="TFI12" s="44"/>
      <c r="TFJ12" s="45"/>
      <c r="TFK12" s="46"/>
      <c r="TFN12" s="45"/>
      <c r="TFO12" s="46"/>
      <c r="TFP12" s="37"/>
      <c r="TFQ12" s="37"/>
      <c r="TFR12" s="45"/>
      <c r="TFS12" s="46"/>
      <c r="TFT12" s="44"/>
      <c r="TFU12" s="45"/>
      <c r="TFV12" s="46"/>
      <c r="TFY12" s="45"/>
      <c r="TFZ12" s="46"/>
      <c r="TGA12" s="37"/>
      <c r="TGB12" s="37"/>
      <c r="TGC12" s="45"/>
      <c r="TGD12" s="46"/>
      <c r="TGE12" s="44"/>
      <c r="TGF12" s="45"/>
      <c r="TGG12" s="46"/>
      <c r="TGJ12" s="45"/>
      <c r="TGK12" s="46"/>
      <c r="TGL12" s="37"/>
      <c r="TGM12" s="37"/>
      <c r="TGN12" s="45"/>
      <c r="TGO12" s="46"/>
      <c r="TGP12" s="44"/>
      <c r="TGQ12" s="45"/>
      <c r="TGR12" s="46"/>
      <c r="TGU12" s="45"/>
      <c r="TGV12" s="46"/>
      <c r="TGW12" s="37"/>
      <c r="TGX12" s="37"/>
      <c r="TGY12" s="45"/>
      <c r="TGZ12" s="46"/>
      <c r="THA12" s="44"/>
      <c r="THB12" s="45"/>
      <c r="THC12" s="46"/>
      <c r="THF12" s="45"/>
      <c r="THG12" s="46"/>
      <c r="THH12" s="37"/>
      <c r="THI12" s="37"/>
      <c r="THJ12" s="45"/>
      <c r="THK12" s="46"/>
      <c r="THL12" s="44"/>
      <c r="THM12" s="45"/>
      <c r="THN12" s="46"/>
      <c r="THQ12" s="45"/>
      <c r="THR12" s="46"/>
      <c r="THS12" s="37"/>
      <c r="THT12" s="37"/>
      <c r="THU12" s="45"/>
      <c r="THV12" s="46"/>
      <c r="THW12" s="44"/>
      <c r="THX12" s="45"/>
      <c r="THY12" s="46"/>
      <c r="TIB12" s="45"/>
      <c r="TIC12" s="46"/>
      <c r="TID12" s="37"/>
      <c r="TIE12" s="37"/>
      <c r="TIF12" s="45"/>
      <c r="TIG12" s="46"/>
      <c r="TIH12" s="44"/>
      <c r="TII12" s="45"/>
      <c r="TIJ12" s="46"/>
      <c r="TIM12" s="45"/>
      <c r="TIN12" s="46"/>
      <c r="TIO12" s="37"/>
      <c r="TIP12" s="37"/>
      <c r="TIQ12" s="45"/>
      <c r="TIR12" s="46"/>
      <c r="TIS12" s="44"/>
      <c r="TIT12" s="45"/>
      <c r="TIU12" s="46"/>
      <c r="TIX12" s="45"/>
      <c r="TIY12" s="46"/>
      <c r="TIZ12" s="37"/>
      <c r="TJA12" s="37"/>
      <c r="TJB12" s="45"/>
      <c r="TJC12" s="46"/>
      <c r="TJD12" s="44"/>
      <c r="TJE12" s="45"/>
      <c r="TJF12" s="46"/>
      <c r="TJI12" s="45"/>
      <c r="TJJ12" s="46"/>
      <c r="TJK12" s="37"/>
      <c r="TJL12" s="37"/>
      <c r="TJM12" s="45"/>
      <c r="TJN12" s="46"/>
      <c r="TJO12" s="44"/>
      <c r="TJP12" s="45"/>
      <c r="TJQ12" s="46"/>
      <c r="TJT12" s="45"/>
      <c r="TJU12" s="46"/>
      <c r="TJV12" s="37"/>
      <c r="TJW12" s="37"/>
      <c r="TJX12" s="45"/>
      <c r="TJY12" s="46"/>
      <c r="TJZ12" s="44"/>
      <c r="TKA12" s="45"/>
      <c r="TKB12" s="46"/>
      <c r="TKE12" s="45"/>
      <c r="TKF12" s="46"/>
      <c r="TKG12" s="37"/>
      <c r="TKH12" s="37"/>
      <c r="TKI12" s="45"/>
      <c r="TKJ12" s="46"/>
      <c r="TKK12" s="44"/>
      <c r="TKL12" s="45"/>
      <c r="TKM12" s="46"/>
      <c r="TKP12" s="45"/>
      <c r="TKQ12" s="46"/>
      <c r="TKR12" s="37"/>
      <c r="TKS12" s="37"/>
      <c r="TKT12" s="45"/>
      <c r="TKU12" s="46"/>
      <c r="TKV12" s="44"/>
      <c r="TKW12" s="45"/>
      <c r="TKX12" s="46"/>
      <c r="TLA12" s="45"/>
      <c r="TLB12" s="46"/>
      <c r="TLC12" s="37"/>
      <c r="TLD12" s="37"/>
      <c r="TLE12" s="45"/>
      <c r="TLF12" s="46"/>
      <c r="TLG12" s="44"/>
      <c r="TLH12" s="45"/>
      <c r="TLI12" s="46"/>
      <c r="TLL12" s="45"/>
      <c r="TLM12" s="46"/>
      <c r="TLN12" s="37"/>
      <c r="TLO12" s="37"/>
      <c r="TLP12" s="45"/>
      <c r="TLQ12" s="46"/>
      <c r="TLR12" s="44"/>
      <c r="TLS12" s="45"/>
      <c r="TLT12" s="46"/>
      <c r="TLW12" s="45"/>
      <c r="TLX12" s="46"/>
      <c r="TLY12" s="37"/>
      <c r="TLZ12" s="37"/>
      <c r="TMA12" s="45"/>
      <c r="TMB12" s="46"/>
      <c r="TMC12" s="44"/>
      <c r="TMD12" s="45"/>
      <c r="TME12" s="46"/>
      <c r="TMH12" s="45"/>
      <c r="TMI12" s="46"/>
      <c r="TMJ12" s="37"/>
      <c r="TMK12" s="37"/>
      <c r="TML12" s="45"/>
      <c r="TMM12" s="46"/>
      <c r="TMN12" s="44"/>
      <c r="TMO12" s="45"/>
      <c r="TMP12" s="46"/>
      <c r="TMS12" s="45"/>
      <c r="TMT12" s="46"/>
      <c r="TMU12" s="37"/>
      <c r="TMV12" s="37"/>
      <c r="TMW12" s="45"/>
      <c r="TMX12" s="46"/>
      <c r="TMY12" s="44"/>
      <c r="TMZ12" s="45"/>
      <c r="TNA12" s="46"/>
      <c r="TND12" s="45"/>
      <c r="TNE12" s="46"/>
      <c r="TNF12" s="37"/>
      <c r="TNG12" s="37"/>
      <c r="TNH12" s="45"/>
      <c r="TNI12" s="46"/>
      <c r="TNJ12" s="44"/>
      <c r="TNK12" s="45"/>
      <c r="TNL12" s="46"/>
      <c r="TNO12" s="45"/>
      <c r="TNP12" s="46"/>
      <c r="TNQ12" s="37"/>
      <c r="TNR12" s="37"/>
      <c r="TNS12" s="45"/>
      <c r="TNT12" s="46"/>
      <c r="TNU12" s="44"/>
      <c r="TNV12" s="45"/>
      <c r="TNW12" s="46"/>
      <c r="TNZ12" s="45"/>
      <c r="TOA12" s="46"/>
      <c r="TOB12" s="37"/>
      <c r="TOC12" s="37"/>
      <c r="TOD12" s="45"/>
      <c r="TOE12" s="46"/>
      <c r="TOF12" s="44"/>
      <c r="TOG12" s="45"/>
      <c r="TOH12" s="46"/>
      <c r="TOK12" s="45"/>
      <c r="TOL12" s="46"/>
      <c r="TOM12" s="37"/>
      <c r="TON12" s="37"/>
      <c r="TOO12" s="45"/>
      <c r="TOP12" s="46"/>
      <c r="TOQ12" s="44"/>
      <c r="TOR12" s="45"/>
      <c r="TOS12" s="46"/>
      <c r="TOV12" s="45"/>
      <c r="TOW12" s="46"/>
      <c r="TOX12" s="37"/>
      <c r="TOY12" s="37"/>
      <c r="TOZ12" s="45"/>
      <c r="TPA12" s="46"/>
      <c r="TPB12" s="44"/>
      <c r="TPC12" s="45"/>
      <c r="TPD12" s="46"/>
      <c r="TPG12" s="45"/>
      <c r="TPH12" s="46"/>
      <c r="TPI12" s="37"/>
      <c r="TPJ12" s="37"/>
      <c r="TPK12" s="45"/>
      <c r="TPL12" s="46"/>
      <c r="TPM12" s="44"/>
      <c r="TPN12" s="45"/>
      <c r="TPO12" s="46"/>
      <c r="TPR12" s="45"/>
      <c r="TPS12" s="46"/>
      <c r="TPT12" s="37"/>
      <c r="TPU12" s="37"/>
      <c r="TPV12" s="45"/>
      <c r="TPW12" s="46"/>
      <c r="TPX12" s="44"/>
      <c r="TPY12" s="45"/>
      <c r="TPZ12" s="46"/>
      <c r="TQC12" s="45"/>
      <c r="TQD12" s="46"/>
      <c r="TQE12" s="37"/>
      <c r="TQF12" s="37"/>
      <c r="TQG12" s="45"/>
      <c r="TQH12" s="46"/>
      <c r="TQI12" s="44"/>
      <c r="TQJ12" s="45"/>
      <c r="TQK12" s="46"/>
      <c r="TQN12" s="45"/>
      <c r="TQO12" s="46"/>
      <c r="TQP12" s="37"/>
      <c r="TQQ12" s="37"/>
      <c r="TQR12" s="45"/>
      <c r="TQS12" s="46"/>
      <c r="TQT12" s="44"/>
      <c r="TQU12" s="45"/>
      <c r="TQV12" s="46"/>
      <c r="TQY12" s="45"/>
      <c r="TQZ12" s="46"/>
      <c r="TRA12" s="37"/>
      <c r="TRB12" s="37"/>
      <c r="TRC12" s="45"/>
      <c r="TRD12" s="46"/>
      <c r="TRE12" s="44"/>
      <c r="TRF12" s="45"/>
      <c r="TRG12" s="46"/>
      <c r="TRJ12" s="45"/>
      <c r="TRK12" s="46"/>
      <c r="TRL12" s="37"/>
      <c r="TRM12" s="37"/>
      <c r="TRN12" s="45"/>
      <c r="TRO12" s="46"/>
      <c r="TRP12" s="44"/>
      <c r="TRQ12" s="45"/>
      <c r="TRR12" s="46"/>
      <c r="TRU12" s="45"/>
      <c r="TRV12" s="46"/>
      <c r="TRW12" s="37"/>
      <c r="TRX12" s="37"/>
      <c r="TRY12" s="45"/>
      <c r="TRZ12" s="46"/>
      <c r="TSA12" s="44"/>
      <c r="TSB12" s="45"/>
      <c r="TSC12" s="46"/>
      <c r="TSF12" s="45"/>
      <c r="TSG12" s="46"/>
      <c r="TSH12" s="37"/>
      <c r="TSI12" s="37"/>
      <c r="TSJ12" s="45"/>
      <c r="TSK12" s="46"/>
      <c r="TSL12" s="44"/>
      <c r="TSM12" s="45"/>
      <c r="TSN12" s="46"/>
      <c r="TSQ12" s="45"/>
      <c r="TSR12" s="46"/>
      <c r="TSS12" s="37"/>
      <c r="TST12" s="37"/>
      <c r="TSU12" s="45"/>
      <c r="TSV12" s="46"/>
      <c r="TSW12" s="44"/>
      <c r="TSX12" s="45"/>
      <c r="TSY12" s="46"/>
      <c r="TTB12" s="45"/>
      <c r="TTC12" s="46"/>
      <c r="TTD12" s="37"/>
      <c r="TTE12" s="37"/>
      <c r="TTF12" s="45"/>
      <c r="TTG12" s="46"/>
      <c r="TTH12" s="44"/>
      <c r="TTI12" s="45"/>
      <c r="TTJ12" s="46"/>
      <c r="TTM12" s="45"/>
      <c r="TTN12" s="46"/>
      <c r="TTO12" s="37"/>
      <c r="TTP12" s="37"/>
      <c r="TTQ12" s="45"/>
      <c r="TTR12" s="46"/>
      <c r="TTS12" s="44"/>
      <c r="TTT12" s="45"/>
      <c r="TTU12" s="46"/>
      <c r="TTX12" s="45"/>
      <c r="TTY12" s="46"/>
      <c r="TTZ12" s="37"/>
      <c r="TUA12" s="37"/>
      <c r="TUB12" s="45"/>
      <c r="TUC12" s="46"/>
      <c r="TUD12" s="44"/>
      <c r="TUE12" s="45"/>
      <c r="TUF12" s="46"/>
      <c r="TUI12" s="45"/>
      <c r="TUJ12" s="46"/>
      <c r="TUK12" s="37"/>
      <c r="TUL12" s="37"/>
      <c r="TUM12" s="45"/>
      <c r="TUN12" s="46"/>
      <c r="TUO12" s="44"/>
      <c r="TUP12" s="45"/>
      <c r="TUQ12" s="46"/>
      <c r="TUT12" s="45"/>
      <c r="TUU12" s="46"/>
      <c r="TUV12" s="37"/>
      <c r="TUW12" s="37"/>
      <c r="TUX12" s="45"/>
      <c r="TUY12" s="46"/>
      <c r="TUZ12" s="44"/>
      <c r="TVA12" s="45"/>
      <c r="TVB12" s="46"/>
      <c r="TVE12" s="45"/>
      <c r="TVF12" s="46"/>
      <c r="TVG12" s="37"/>
      <c r="TVH12" s="37"/>
      <c r="TVI12" s="45"/>
      <c r="TVJ12" s="46"/>
      <c r="TVK12" s="44"/>
      <c r="TVL12" s="45"/>
      <c r="TVM12" s="46"/>
      <c r="TVP12" s="45"/>
      <c r="TVQ12" s="46"/>
      <c r="TVR12" s="37"/>
      <c r="TVS12" s="37"/>
      <c r="TVT12" s="45"/>
      <c r="TVU12" s="46"/>
      <c r="TVV12" s="44"/>
      <c r="TVW12" s="45"/>
      <c r="TVX12" s="46"/>
      <c r="TWA12" s="45"/>
      <c r="TWB12" s="46"/>
      <c r="TWC12" s="37"/>
      <c r="TWD12" s="37"/>
      <c r="TWE12" s="45"/>
      <c r="TWF12" s="46"/>
      <c r="TWG12" s="44"/>
      <c r="TWH12" s="45"/>
      <c r="TWI12" s="46"/>
      <c r="TWL12" s="45"/>
      <c r="TWM12" s="46"/>
      <c r="TWN12" s="37"/>
      <c r="TWO12" s="37"/>
      <c r="TWP12" s="45"/>
      <c r="TWQ12" s="46"/>
      <c r="TWR12" s="44"/>
      <c r="TWS12" s="45"/>
      <c r="TWT12" s="46"/>
      <c r="TWW12" s="45"/>
      <c r="TWX12" s="46"/>
      <c r="TWY12" s="37"/>
      <c r="TWZ12" s="37"/>
      <c r="TXA12" s="45"/>
      <c r="TXB12" s="46"/>
      <c r="TXC12" s="44"/>
      <c r="TXD12" s="45"/>
      <c r="TXE12" s="46"/>
      <c r="TXH12" s="45"/>
      <c r="TXI12" s="46"/>
      <c r="TXJ12" s="37"/>
      <c r="TXK12" s="37"/>
      <c r="TXL12" s="45"/>
      <c r="TXM12" s="46"/>
      <c r="TXN12" s="44"/>
      <c r="TXO12" s="45"/>
      <c r="TXP12" s="46"/>
      <c r="TXS12" s="45"/>
      <c r="TXT12" s="46"/>
      <c r="TXU12" s="37"/>
      <c r="TXV12" s="37"/>
      <c r="TXW12" s="45"/>
      <c r="TXX12" s="46"/>
      <c r="TXY12" s="44"/>
      <c r="TXZ12" s="45"/>
      <c r="TYA12" s="46"/>
      <c r="TYD12" s="45"/>
      <c r="TYE12" s="46"/>
      <c r="TYF12" s="37"/>
      <c r="TYG12" s="37"/>
      <c r="TYH12" s="45"/>
      <c r="TYI12" s="46"/>
      <c r="TYJ12" s="44"/>
      <c r="TYK12" s="45"/>
      <c r="TYL12" s="46"/>
      <c r="TYO12" s="45"/>
      <c r="TYP12" s="46"/>
      <c r="TYQ12" s="37"/>
      <c r="TYR12" s="37"/>
      <c r="TYS12" s="45"/>
      <c r="TYT12" s="46"/>
      <c r="TYU12" s="44"/>
      <c r="TYV12" s="45"/>
      <c r="TYW12" s="46"/>
      <c r="TYZ12" s="45"/>
      <c r="TZA12" s="46"/>
      <c r="TZB12" s="37"/>
      <c r="TZC12" s="37"/>
      <c r="TZD12" s="45"/>
      <c r="TZE12" s="46"/>
      <c r="TZF12" s="44"/>
      <c r="TZG12" s="45"/>
      <c r="TZH12" s="46"/>
      <c r="TZK12" s="45"/>
      <c r="TZL12" s="46"/>
      <c r="TZM12" s="37"/>
      <c r="TZN12" s="37"/>
      <c r="TZO12" s="45"/>
      <c r="TZP12" s="46"/>
      <c r="TZQ12" s="44"/>
      <c r="TZR12" s="45"/>
      <c r="TZS12" s="46"/>
      <c r="TZV12" s="45"/>
      <c r="TZW12" s="46"/>
      <c r="TZX12" s="37"/>
      <c r="TZY12" s="37"/>
      <c r="TZZ12" s="45"/>
      <c r="UAA12" s="46"/>
      <c r="UAB12" s="44"/>
      <c r="UAC12" s="45"/>
      <c r="UAD12" s="46"/>
      <c r="UAG12" s="45"/>
      <c r="UAH12" s="46"/>
      <c r="UAI12" s="37"/>
      <c r="UAJ12" s="37"/>
      <c r="UAK12" s="45"/>
      <c r="UAL12" s="46"/>
      <c r="UAM12" s="44"/>
      <c r="UAN12" s="45"/>
      <c r="UAO12" s="46"/>
      <c r="UAR12" s="45"/>
      <c r="UAS12" s="46"/>
      <c r="UAT12" s="37"/>
      <c r="UAU12" s="37"/>
      <c r="UAV12" s="45"/>
      <c r="UAW12" s="46"/>
      <c r="UAX12" s="44"/>
      <c r="UAY12" s="45"/>
      <c r="UAZ12" s="46"/>
      <c r="UBC12" s="45"/>
      <c r="UBD12" s="46"/>
      <c r="UBE12" s="37"/>
      <c r="UBF12" s="37"/>
      <c r="UBG12" s="45"/>
      <c r="UBH12" s="46"/>
      <c r="UBI12" s="44"/>
      <c r="UBJ12" s="45"/>
      <c r="UBK12" s="46"/>
      <c r="UBN12" s="45"/>
      <c r="UBO12" s="46"/>
      <c r="UBP12" s="37"/>
      <c r="UBQ12" s="37"/>
      <c r="UBR12" s="45"/>
      <c r="UBS12" s="46"/>
      <c r="UBT12" s="44"/>
      <c r="UBU12" s="45"/>
      <c r="UBV12" s="46"/>
      <c r="UBY12" s="45"/>
      <c r="UBZ12" s="46"/>
      <c r="UCA12" s="37"/>
      <c r="UCB12" s="37"/>
      <c r="UCC12" s="45"/>
      <c r="UCD12" s="46"/>
      <c r="UCE12" s="44"/>
      <c r="UCF12" s="45"/>
      <c r="UCG12" s="46"/>
      <c r="UCJ12" s="45"/>
      <c r="UCK12" s="46"/>
      <c r="UCL12" s="37"/>
      <c r="UCM12" s="37"/>
      <c r="UCN12" s="45"/>
      <c r="UCO12" s="46"/>
      <c r="UCP12" s="44"/>
      <c r="UCQ12" s="45"/>
      <c r="UCR12" s="46"/>
      <c r="UCU12" s="45"/>
      <c r="UCV12" s="46"/>
      <c r="UCW12" s="37"/>
      <c r="UCX12" s="37"/>
      <c r="UCY12" s="45"/>
      <c r="UCZ12" s="46"/>
      <c r="UDA12" s="44"/>
      <c r="UDB12" s="45"/>
      <c r="UDC12" s="46"/>
      <c r="UDF12" s="45"/>
      <c r="UDG12" s="46"/>
      <c r="UDH12" s="37"/>
      <c r="UDI12" s="37"/>
      <c r="UDJ12" s="45"/>
      <c r="UDK12" s="46"/>
      <c r="UDL12" s="44"/>
      <c r="UDM12" s="45"/>
      <c r="UDN12" s="46"/>
      <c r="UDQ12" s="45"/>
      <c r="UDR12" s="46"/>
      <c r="UDS12" s="37"/>
      <c r="UDT12" s="37"/>
      <c r="UDU12" s="45"/>
      <c r="UDV12" s="46"/>
      <c r="UDW12" s="44"/>
      <c r="UDX12" s="45"/>
      <c r="UDY12" s="46"/>
      <c r="UEB12" s="45"/>
      <c r="UEC12" s="46"/>
      <c r="UED12" s="37"/>
      <c r="UEE12" s="37"/>
      <c r="UEF12" s="45"/>
      <c r="UEG12" s="46"/>
      <c r="UEH12" s="44"/>
      <c r="UEI12" s="45"/>
      <c r="UEJ12" s="46"/>
      <c r="UEM12" s="45"/>
      <c r="UEN12" s="46"/>
      <c r="UEO12" s="37"/>
      <c r="UEP12" s="37"/>
      <c r="UEQ12" s="45"/>
      <c r="UER12" s="46"/>
      <c r="UES12" s="44"/>
      <c r="UET12" s="45"/>
      <c r="UEU12" s="46"/>
      <c r="UEX12" s="45"/>
      <c r="UEY12" s="46"/>
      <c r="UEZ12" s="37"/>
      <c r="UFA12" s="37"/>
      <c r="UFB12" s="45"/>
      <c r="UFC12" s="46"/>
      <c r="UFD12" s="44"/>
      <c r="UFE12" s="45"/>
      <c r="UFF12" s="46"/>
      <c r="UFI12" s="45"/>
      <c r="UFJ12" s="46"/>
      <c r="UFK12" s="37"/>
      <c r="UFL12" s="37"/>
      <c r="UFM12" s="45"/>
      <c r="UFN12" s="46"/>
      <c r="UFO12" s="44"/>
      <c r="UFP12" s="45"/>
      <c r="UFQ12" s="46"/>
      <c r="UFT12" s="45"/>
      <c r="UFU12" s="46"/>
      <c r="UFV12" s="37"/>
      <c r="UFW12" s="37"/>
      <c r="UFX12" s="45"/>
      <c r="UFY12" s="46"/>
      <c r="UFZ12" s="44"/>
      <c r="UGA12" s="45"/>
      <c r="UGB12" s="46"/>
      <c r="UGE12" s="45"/>
      <c r="UGF12" s="46"/>
      <c r="UGG12" s="37"/>
      <c r="UGH12" s="37"/>
      <c r="UGI12" s="45"/>
      <c r="UGJ12" s="46"/>
      <c r="UGK12" s="44"/>
      <c r="UGL12" s="45"/>
      <c r="UGM12" s="46"/>
      <c r="UGP12" s="45"/>
      <c r="UGQ12" s="46"/>
      <c r="UGR12" s="37"/>
      <c r="UGS12" s="37"/>
      <c r="UGT12" s="45"/>
      <c r="UGU12" s="46"/>
      <c r="UGV12" s="44"/>
      <c r="UGW12" s="45"/>
      <c r="UGX12" s="46"/>
      <c r="UHA12" s="45"/>
      <c r="UHB12" s="46"/>
      <c r="UHC12" s="37"/>
      <c r="UHD12" s="37"/>
      <c r="UHE12" s="45"/>
      <c r="UHF12" s="46"/>
      <c r="UHG12" s="44"/>
      <c r="UHH12" s="45"/>
      <c r="UHI12" s="46"/>
      <c r="UHL12" s="45"/>
      <c r="UHM12" s="46"/>
      <c r="UHN12" s="37"/>
      <c r="UHO12" s="37"/>
      <c r="UHP12" s="45"/>
      <c r="UHQ12" s="46"/>
      <c r="UHR12" s="44"/>
      <c r="UHS12" s="45"/>
      <c r="UHT12" s="46"/>
      <c r="UHW12" s="45"/>
      <c r="UHX12" s="46"/>
      <c r="UHY12" s="37"/>
      <c r="UHZ12" s="37"/>
      <c r="UIA12" s="45"/>
      <c r="UIB12" s="46"/>
      <c r="UIC12" s="44"/>
      <c r="UID12" s="45"/>
      <c r="UIE12" s="46"/>
      <c r="UIH12" s="45"/>
      <c r="UII12" s="46"/>
      <c r="UIJ12" s="37"/>
      <c r="UIK12" s="37"/>
      <c r="UIL12" s="45"/>
      <c r="UIM12" s="46"/>
      <c r="UIN12" s="44"/>
      <c r="UIO12" s="45"/>
      <c r="UIP12" s="46"/>
      <c r="UIS12" s="45"/>
      <c r="UIT12" s="46"/>
      <c r="UIU12" s="37"/>
      <c r="UIV12" s="37"/>
      <c r="UIW12" s="45"/>
      <c r="UIX12" s="46"/>
      <c r="UIY12" s="44"/>
      <c r="UIZ12" s="45"/>
      <c r="UJA12" s="46"/>
      <c r="UJD12" s="45"/>
      <c r="UJE12" s="46"/>
      <c r="UJF12" s="37"/>
      <c r="UJG12" s="37"/>
      <c r="UJH12" s="45"/>
      <c r="UJI12" s="46"/>
      <c r="UJJ12" s="44"/>
      <c r="UJK12" s="45"/>
      <c r="UJL12" s="46"/>
      <c r="UJO12" s="45"/>
      <c r="UJP12" s="46"/>
      <c r="UJQ12" s="37"/>
      <c r="UJR12" s="37"/>
      <c r="UJS12" s="45"/>
      <c r="UJT12" s="46"/>
      <c r="UJU12" s="44"/>
      <c r="UJV12" s="45"/>
      <c r="UJW12" s="46"/>
      <c r="UJZ12" s="45"/>
      <c r="UKA12" s="46"/>
      <c r="UKB12" s="37"/>
      <c r="UKC12" s="37"/>
      <c r="UKD12" s="45"/>
      <c r="UKE12" s="46"/>
      <c r="UKF12" s="44"/>
      <c r="UKG12" s="45"/>
      <c r="UKH12" s="46"/>
      <c r="UKK12" s="45"/>
      <c r="UKL12" s="46"/>
      <c r="UKM12" s="37"/>
      <c r="UKN12" s="37"/>
      <c r="UKO12" s="45"/>
      <c r="UKP12" s="46"/>
      <c r="UKQ12" s="44"/>
      <c r="UKR12" s="45"/>
      <c r="UKS12" s="46"/>
      <c r="UKV12" s="45"/>
      <c r="UKW12" s="46"/>
      <c r="UKX12" s="37"/>
      <c r="UKY12" s="37"/>
      <c r="UKZ12" s="45"/>
      <c r="ULA12" s="46"/>
      <c r="ULB12" s="44"/>
      <c r="ULC12" s="45"/>
      <c r="ULD12" s="46"/>
      <c r="ULG12" s="45"/>
      <c r="ULH12" s="46"/>
      <c r="ULI12" s="37"/>
      <c r="ULJ12" s="37"/>
      <c r="ULK12" s="45"/>
      <c r="ULL12" s="46"/>
      <c r="ULM12" s="44"/>
      <c r="ULN12" s="45"/>
      <c r="ULO12" s="46"/>
      <c r="ULR12" s="45"/>
      <c r="ULS12" s="46"/>
      <c r="ULT12" s="37"/>
      <c r="ULU12" s="37"/>
      <c r="ULV12" s="45"/>
      <c r="ULW12" s="46"/>
      <c r="ULX12" s="44"/>
      <c r="ULY12" s="45"/>
      <c r="ULZ12" s="46"/>
      <c r="UMC12" s="45"/>
      <c r="UMD12" s="46"/>
      <c r="UME12" s="37"/>
      <c r="UMF12" s="37"/>
      <c r="UMG12" s="45"/>
      <c r="UMH12" s="46"/>
      <c r="UMI12" s="44"/>
      <c r="UMJ12" s="45"/>
      <c r="UMK12" s="46"/>
      <c r="UMN12" s="45"/>
      <c r="UMO12" s="46"/>
      <c r="UMP12" s="37"/>
      <c r="UMQ12" s="37"/>
      <c r="UMR12" s="45"/>
      <c r="UMS12" s="46"/>
      <c r="UMT12" s="44"/>
      <c r="UMU12" s="45"/>
      <c r="UMV12" s="46"/>
      <c r="UMY12" s="45"/>
      <c r="UMZ12" s="46"/>
      <c r="UNA12" s="37"/>
      <c r="UNB12" s="37"/>
      <c r="UNC12" s="45"/>
      <c r="UND12" s="46"/>
      <c r="UNE12" s="44"/>
      <c r="UNF12" s="45"/>
      <c r="UNG12" s="46"/>
      <c r="UNJ12" s="45"/>
      <c r="UNK12" s="46"/>
      <c r="UNL12" s="37"/>
      <c r="UNM12" s="37"/>
      <c r="UNN12" s="45"/>
      <c r="UNO12" s="46"/>
      <c r="UNP12" s="44"/>
      <c r="UNQ12" s="45"/>
      <c r="UNR12" s="46"/>
      <c r="UNU12" s="45"/>
      <c r="UNV12" s="46"/>
      <c r="UNW12" s="37"/>
      <c r="UNX12" s="37"/>
      <c r="UNY12" s="45"/>
      <c r="UNZ12" s="46"/>
      <c r="UOA12" s="44"/>
      <c r="UOB12" s="45"/>
      <c r="UOC12" s="46"/>
      <c r="UOF12" s="45"/>
      <c r="UOG12" s="46"/>
      <c r="UOH12" s="37"/>
      <c r="UOI12" s="37"/>
      <c r="UOJ12" s="45"/>
      <c r="UOK12" s="46"/>
      <c r="UOL12" s="44"/>
      <c r="UOM12" s="45"/>
      <c r="UON12" s="46"/>
      <c r="UOQ12" s="45"/>
      <c r="UOR12" s="46"/>
      <c r="UOS12" s="37"/>
      <c r="UOT12" s="37"/>
      <c r="UOU12" s="45"/>
      <c r="UOV12" s="46"/>
      <c r="UOW12" s="44"/>
      <c r="UOX12" s="45"/>
      <c r="UOY12" s="46"/>
      <c r="UPB12" s="45"/>
      <c r="UPC12" s="46"/>
      <c r="UPD12" s="37"/>
      <c r="UPE12" s="37"/>
      <c r="UPF12" s="45"/>
      <c r="UPG12" s="46"/>
      <c r="UPH12" s="44"/>
      <c r="UPI12" s="45"/>
      <c r="UPJ12" s="46"/>
      <c r="UPM12" s="45"/>
      <c r="UPN12" s="46"/>
      <c r="UPO12" s="37"/>
      <c r="UPP12" s="37"/>
      <c r="UPQ12" s="45"/>
      <c r="UPR12" s="46"/>
      <c r="UPS12" s="44"/>
      <c r="UPT12" s="45"/>
      <c r="UPU12" s="46"/>
      <c r="UPX12" s="45"/>
      <c r="UPY12" s="46"/>
      <c r="UPZ12" s="37"/>
      <c r="UQA12" s="37"/>
      <c r="UQB12" s="45"/>
      <c r="UQC12" s="46"/>
      <c r="UQD12" s="44"/>
      <c r="UQE12" s="45"/>
      <c r="UQF12" s="46"/>
      <c r="UQI12" s="45"/>
      <c r="UQJ12" s="46"/>
      <c r="UQK12" s="37"/>
      <c r="UQL12" s="37"/>
      <c r="UQM12" s="45"/>
      <c r="UQN12" s="46"/>
      <c r="UQO12" s="44"/>
      <c r="UQP12" s="45"/>
      <c r="UQQ12" s="46"/>
      <c r="UQT12" s="45"/>
      <c r="UQU12" s="46"/>
      <c r="UQV12" s="37"/>
      <c r="UQW12" s="37"/>
      <c r="UQX12" s="45"/>
      <c r="UQY12" s="46"/>
      <c r="UQZ12" s="44"/>
      <c r="URA12" s="45"/>
      <c r="URB12" s="46"/>
      <c r="URE12" s="45"/>
      <c r="URF12" s="46"/>
      <c r="URG12" s="37"/>
      <c r="URH12" s="37"/>
      <c r="URI12" s="45"/>
      <c r="URJ12" s="46"/>
      <c r="URK12" s="44"/>
      <c r="URL12" s="45"/>
      <c r="URM12" s="46"/>
      <c r="URP12" s="45"/>
      <c r="URQ12" s="46"/>
      <c r="URR12" s="37"/>
      <c r="URS12" s="37"/>
      <c r="URT12" s="45"/>
      <c r="URU12" s="46"/>
      <c r="URV12" s="44"/>
      <c r="URW12" s="45"/>
      <c r="URX12" s="46"/>
      <c r="USA12" s="45"/>
      <c r="USB12" s="46"/>
      <c r="USC12" s="37"/>
      <c r="USD12" s="37"/>
      <c r="USE12" s="45"/>
      <c r="USF12" s="46"/>
      <c r="USG12" s="44"/>
      <c r="USH12" s="45"/>
      <c r="USI12" s="46"/>
      <c r="USL12" s="45"/>
      <c r="USM12" s="46"/>
      <c r="USN12" s="37"/>
      <c r="USO12" s="37"/>
      <c r="USP12" s="45"/>
      <c r="USQ12" s="46"/>
      <c r="USR12" s="44"/>
      <c r="USS12" s="45"/>
      <c r="UST12" s="46"/>
      <c r="USW12" s="45"/>
      <c r="USX12" s="46"/>
      <c r="USY12" s="37"/>
      <c r="USZ12" s="37"/>
      <c r="UTA12" s="45"/>
      <c r="UTB12" s="46"/>
      <c r="UTC12" s="44"/>
      <c r="UTD12" s="45"/>
      <c r="UTE12" s="46"/>
      <c r="UTH12" s="45"/>
      <c r="UTI12" s="46"/>
      <c r="UTJ12" s="37"/>
      <c r="UTK12" s="37"/>
      <c r="UTL12" s="45"/>
      <c r="UTM12" s="46"/>
      <c r="UTN12" s="44"/>
      <c r="UTO12" s="45"/>
      <c r="UTP12" s="46"/>
      <c r="UTS12" s="45"/>
      <c r="UTT12" s="46"/>
      <c r="UTU12" s="37"/>
      <c r="UTV12" s="37"/>
      <c r="UTW12" s="45"/>
      <c r="UTX12" s="46"/>
      <c r="UTY12" s="44"/>
      <c r="UTZ12" s="45"/>
      <c r="UUA12" s="46"/>
      <c r="UUD12" s="45"/>
      <c r="UUE12" s="46"/>
      <c r="UUF12" s="37"/>
      <c r="UUG12" s="37"/>
      <c r="UUH12" s="45"/>
      <c r="UUI12" s="46"/>
      <c r="UUJ12" s="44"/>
      <c r="UUK12" s="45"/>
      <c r="UUL12" s="46"/>
      <c r="UUO12" s="45"/>
      <c r="UUP12" s="46"/>
      <c r="UUQ12" s="37"/>
      <c r="UUR12" s="37"/>
      <c r="UUS12" s="45"/>
      <c r="UUT12" s="46"/>
      <c r="UUU12" s="44"/>
      <c r="UUV12" s="45"/>
      <c r="UUW12" s="46"/>
      <c r="UUZ12" s="45"/>
      <c r="UVA12" s="46"/>
      <c r="UVB12" s="37"/>
      <c r="UVC12" s="37"/>
      <c r="UVD12" s="45"/>
      <c r="UVE12" s="46"/>
      <c r="UVF12" s="44"/>
      <c r="UVG12" s="45"/>
      <c r="UVH12" s="46"/>
      <c r="UVK12" s="45"/>
      <c r="UVL12" s="46"/>
      <c r="UVM12" s="37"/>
      <c r="UVN12" s="37"/>
      <c r="UVO12" s="45"/>
      <c r="UVP12" s="46"/>
      <c r="UVQ12" s="44"/>
      <c r="UVR12" s="45"/>
      <c r="UVS12" s="46"/>
      <c r="UVV12" s="45"/>
      <c r="UVW12" s="46"/>
      <c r="UVX12" s="37"/>
      <c r="UVY12" s="37"/>
      <c r="UVZ12" s="45"/>
      <c r="UWA12" s="46"/>
      <c r="UWB12" s="44"/>
      <c r="UWC12" s="45"/>
      <c r="UWD12" s="46"/>
      <c r="UWG12" s="45"/>
      <c r="UWH12" s="46"/>
      <c r="UWI12" s="37"/>
      <c r="UWJ12" s="37"/>
      <c r="UWK12" s="45"/>
      <c r="UWL12" s="46"/>
      <c r="UWM12" s="44"/>
      <c r="UWN12" s="45"/>
      <c r="UWO12" s="46"/>
      <c r="UWR12" s="45"/>
      <c r="UWS12" s="46"/>
      <c r="UWT12" s="37"/>
      <c r="UWU12" s="37"/>
      <c r="UWV12" s="45"/>
      <c r="UWW12" s="46"/>
      <c r="UWX12" s="44"/>
      <c r="UWY12" s="45"/>
      <c r="UWZ12" s="46"/>
      <c r="UXC12" s="45"/>
      <c r="UXD12" s="46"/>
      <c r="UXE12" s="37"/>
      <c r="UXF12" s="37"/>
      <c r="UXG12" s="45"/>
      <c r="UXH12" s="46"/>
      <c r="UXI12" s="44"/>
      <c r="UXJ12" s="45"/>
      <c r="UXK12" s="46"/>
      <c r="UXN12" s="45"/>
      <c r="UXO12" s="46"/>
      <c r="UXP12" s="37"/>
      <c r="UXQ12" s="37"/>
      <c r="UXR12" s="45"/>
      <c r="UXS12" s="46"/>
      <c r="UXT12" s="44"/>
      <c r="UXU12" s="45"/>
      <c r="UXV12" s="46"/>
      <c r="UXY12" s="45"/>
      <c r="UXZ12" s="46"/>
      <c r="UYA12" s="37"/>
      <c r="UYB12" s="37"/>
      <c r="UYC12" s="45"/>
      <c r="UYD12" s="46"/>
      <c r="UYE12" s="44"/>
      <c r="UYF12" s="45"/>
      <c r="UYG12" s="46"/>
      <c r="UYJ12" s="45"/>
      <c r="UYK12" s="46"/>
      <c r="UYL12" s="37"/>
      <c r="UYM12" s="37"/>
      <c r="UYN12" s="45"/>
      <c r="UYO12" s="46"/>
      <c r="UYP12" s="44"/>
      <c r="UYQ12" s="45"/>
      <c r="UYR12" s="46"/>
      <c r="UYU12" s="45"/>
      <c r="UYV12" s="46"/>
      <c r="UYW12" s="37"/>
      <c r="UYX12" s="37"/>
      <c r="UYY12" s="45"/>
      <c r="UYZ12" s="46"/>
      <c r="UZA12" s="44"/>
      <c r="UZB12" s="45"/>
      <c r="UZC12" s="46"/>
      <c r="UZF12" s="45"/>
      <c r="UZG12" s="46"/>
      <c r="UZH12" s="37"/>
      <c r="UZI12" s="37"/>
      <c r="UZJ12" s="45"/>
      <c r="UZK12" s="46"/>
      <c r="UZL12" s="44"/>
      <c r="UZM12" s="45"/>
      <c r="UZN12" s="46"/>
      <c r="UZQ12" s="45"/>
      <c r="UZR12" s="46"/>
      <c r="UZS12" s="37"/>
      <c r="UZT12" s="37"/>
      <c r="UZU12" s="45"/>
      <c r="UZV12" s="46"/>
      <c r="UZW12" s="44"/>
      <c r="UZX12" s="45"/>
      <c r="UZY12" s="46"/>
      <c r="VAB12" s="45"/>
      <c r="VAC12" s="46"/>
      <c r="VAD12" s="37"/>
      <c r="VAE12" s="37"/>
      <c r="VAF12" s="45"/>
      <c r="VAG12" s="46"/>
      <c r="VAH12" s="44"/>
      <c r="VAI12" s="45"/>
      <c r="VAJ12" s="46"/>
      <c r="VAM12" s="45"/>
      <c r="VAN12" s="46"/>
      <c r="VAO12" s="37"/>
      <c r="VAP12" s="37"/>
      <c r="VAQ12" s="45"/>
      <c r="VAR12" s="46"/>
      <c r="VAS12" s="44"/>
      <c r="VAT12" s="45"/>
      <c r="VAU12" s="46"/>
      <c r="VAX12" s="45"/>
      <c r="VAY12" s="46"/>
      <c r="VAZ12" s="37"/>
      <c r="VBA12" s="37"/>
      <c r="VBB12" s="45"/>
      <c r="VBC12" s="46"/>
      <c r="VBD12" s="44"/>
      <c r="VBE12" s="45"/>
      <c r="VBF12" s="46"/>
      <c r="VBI12" s="45"/>
      <c r="VBJ12" s="46"/>
      <c r="VBK12" s="37"/>
      <c r="VBL12" s="37"/>
      <c r="VBM12" s="45"/>
      <c r="VBN12" s="46"/>
      <c r="VBO12" s="44"/>
      <c r="VBP12" s="45"/>
      <c r="VBQ12" s="46"/>
      <c r="VBT12" s="45"/>
      <c r="VBU12" s="46"/>
      <c r="VBV12" s="37"/>
      <c r="VBW12" s="37"/>
      <c r="VBX12" s="45"/>
      <c r="VBY12" s="46"/>
      <c r="VBZ12" s="44"/>
      <c r="VCA12" s="45"/>
      <c r="VCB12" s="46"/>
      <c r="VCE12" s="45"/>
      <c r="VCF12" s="46"/>
      <c r="VCG12" s="37"/>
      <c r="VCH12" s="37"/>
      <c r="VCI12" s="45"/>
      <c r="VCJ12" s="46"/>
      <c r="VCK12" s="44"/>
      <c r="VCL12" s="45"/>
      <c r="VCM12" s="46"/>
      <c r="VCP12" s="45"/>
      <c r="VCQ12" s="46"/>
      <c r="VCR12" s="37"/>
      <c r="VCS12" s="37"/>
      <c r="VCT12" s="45"/>
      <c r="VCU12" s="46"/>
      <c r="VCV12" s="44"/>
      <c r="VCW12" s="45"/>
      <c r="VCX12" s="46"/>
      <c r="VDA12" s="45"/>
      <c r="VDB12" s="46"/>
      <c r="VDC12" s="37"/>
      <c r="VDD12" s="37"/>
      <c r="VDE12" s="45"/>
      <c r="VDF12" s="46"/>
      <c r="VDG12" s="44"/>
      <c r="VDH12" s="45"/>
      <c r="VDI12" s="46"/>
      <c r="VDL12" s="45"/>
      <c r="VDM12" s="46"/>
      <c r="VDN12" s="37"/>
      <c r="VDO12" s="37"/>
      <c r="VDP12" s="45"/>
      <c r="VDQ12" s="46"/>
      <c r="VDR12" s="44"/>
      <c r="VDS12" s="45"/>
      <c r="VDT12" s="46"/>
      <c r="VDW12" s="45"/>
      <c r="VDX12" s="46"/>
      <c r="VDY12" s="37"/>
      <c r="VDZ12" s="37"/>
      <c r="VEA12" s="45"/>
      <c r="VEB12" s="46"/>
      <c r="VEC12" s="44"/>
      <c r="VED12" s="45"/>
      <c r="VEE12" s="46"/>
      <c r="VEH12" s="45"/>
      <c r="VEI12" s="46"/>
      <c r="VEJ12" s="37"/>
      <c r="VEK12" s="37"/>
      <c r="VEL12" s="45"/>
      <c r="VEM12" s="46"/>
      <c r="VEN12" s="44"/>
      <c r="VEO12" s="45"/>
      <c r="VEP12" s="46"/>
      <c r="VES12" s="45"/>
      <c r="VET12" s="46"/>
      <c r="VEU12" s="37"/>
      <c r="VEV12" s="37"/>
      <c r="VEW12" s="45"/>
      <c r="VEX12" s="46"/>
      <c r="VEY12" s="44"/>
      <c r="VEZ12" s="45"/>
      <c r="VFA12" s="46"/>
      <c r="VFD12" s="45"/>
      <c r="VFE12" s="46"/>
      <c r="VFF12" s="37"/>
      <c r="VFG12" s="37"/>
      <c r="VFH12" s="45"/>
      <c r="VFI12" s="46"/>
      <c r="VFJ12" s="44"/>
      <c r="VFK12" s="45"/>
      <c r="VFL12" s="46"/>
      <c r="VFO12" s="45"/>
      <c r="VFP12" s="46"/>
      <c r="VFQ12" s="37"/>
      <c r="VFR12" s="37"/>
      <c r="VFS12" s="45"/>
      <c r="VFT12" s="46"/>
      <c r="VFU12" s="44"/>
      <c r="VFV12" s="45"/>
      <c r="VFW12" s="46"/>
      <c r="VFZ12" s="45"/>
      <c r="VGA12" s="46"/>
      <c r="VGB12" s="37"/>
      <c r="VGC12" s="37"/>
      <c r="VGD12" s="45"/>
      <c r="VGE12" s="46"/>
      <c r="VGF12" s="44"/>
      <c r="VGG12" s="45"/>
      <c r="VGH12" s="46"/>
      <c r="VGK12" s="45"/>
      <c r="VGL12" s="46"/>
      <c r="VGM12" s="37"/>
      <c r="VGN12" s="37"/>
      <c r="VGO12" s="45"/>
      <c r="VGP12" s="46"/>
      <c r="VGQ12" s="44"/>
      <c r="VGR12" s="45"/>
      <c r="VGS12" s="46"/>
      <c r="VGV12" s="45"/>
      <c r="VGW12" s="46"/>
      <c r="VGX12" s="37"/>
      <c r="VGY12" s="37"/>
      <c r="VGZ12" s="45"/>
      <c r="VHA12" s="46"/>
      <c r="VHB12" s="44"/>
      <c r="VHC12" s="45"/>
      <c r="VHD12" s="46"/>
      <c r="VHG12" s="45"/>
      <c r="VHH12" s="46"/>
      <c r="VHI12" s="37"/>
      <c r="VHJ12" s="37"/>
      <c r="VHK12" s="45"/>
      <c r="VHL12" s="46"/>
      <c r="VHM12" s="44"/>
      <c r="VHN12" s="45"/>
      <c r="VHO12" s="46"/>
      <c r="VHR12" s="45"/>
      <c r="VHS12" s="46"/>
      <c r="VHT12" s="37"/>
      <c r="VHU12" s="37"/>
      <c r="VHV12" s="45"/>
      <c r="VHW12" s="46"/>
      <c r="VHX12" s="44"/>
      <c r="VHY12" s="45"/>
      <c r="VHZ12" s="46"/>
      <c r="VIC12" s="45"/>
      <c r="VID12" s="46"/>
      <c r="VIE12" s="37"/>
      <c r="VIF12" s="37"/>
      <c r="VIG12" s="45"/>
      <c r="VIH12" s="46"/>
      <c r="VII12" s="44"/>
      <c r="VIJ12" s="45"/>
      <c r="VIK12" s="46"/>
      <c r="VIN12" s="45"/>
      <c r="VIO12" s="46"/>
      <c r="VIP12" s="37"/>
      <c r="VIQ12" s="37"/>
      <c r="VIR12" s="45"/>
      <c r="VIS12" s="46"/>
      <c r="VIT12" s="44"/>
      <c r="VIU12" s="45"/>
      <c r="VIV12" s="46"/>
      <c r="VIY12" s="45"/>
      <c r="VIZ12" s="46"/>
      <c r="VJA12" s="37"/>
      <c r="VJB12" s="37"/>
      <c r="VJC12" s="45"/>
      <c r="VJD12" s="46"/>
      <c r="VJE12" s="44"/>
      <c r="VJF12" s="45"/>
      <c r="VJG12" s="46"/>
      <c r="VJJ12" s="45"/>
      <c r="VJK12" s="46"/>
      <c r="VJL12" s="37"/>
      <c r="VJM12" s="37"/>
      <c r="VJN12" s="45"/>
      <c r="VJO12" s="46"/>
      <c r="VJP12" s="44"/>
      <c r="VJQ12" s="45"/>
      <c r="VJR12" s="46"/>
      <c r="VJU12" s="45"/>
      <c r="VJV12" s="46"/>
      <c r="VJW12" s="37"/>
      <c r="VJX12" s="37"/>
      <c r="VJY12" s="45"/>
      <c r="VJZ12" s="46"/>
      <c r="VKA12" s="44"/>
      <c r="VKB12" s="45"/>
      <c r="VKC12" s="46"/>
      <c r="VKF12" s="45"/>
      <c r="VKG12" s="46"/>
      <c r="VKH12" s="37"/>
      <c r="VKI12" s="37"/>
      <c r="VKJ12" s="45"/>
      <c r="VKK12" s="46"/>
      <c r="VKL12" s="44"/>
      <c r="VKM12" s="45"/>
      <c r="VKN12" s="46"/>
      <c r="VKQ12" s="45"/>
      <c r="VKR12" s="46"/>
      <c r="VKS12" s="37"/>
      <c r="VKT12" s="37"/>
      <c r="VKU12" s="45"/>
      <c r="VKV12" s="46"/>
      <c r="VKW12" s="44"/>
      <c r="VKX12" s="45"/>
      <c r="VKY12" s="46"/>
      <c r="VLB12" s="45"/>
      <c r="VLC12" s="46"/>
      <c r="VLD12" s="37"/>
      <c r="VLE12" s="37"/>
      <c r="VLF12" s="45"/>
      <c r="VLG12" s="46"/>
      <c r="VLH12" s="44"/>
      <c r="VLI12" s="45"/>
      <c r="VLJ12" s="46"/>
      <c r="VLM12" s="45"/>
      <c r="VLN12" s="46"/>
      <c r="VLO12" s="37"/>
      <c r="VLP12" s="37"/>
      <c r="VLQ12" s="45"/>
      <c r="VLR12" s="46"/>
      <c r="VLS12" s="44"/>
      <c r="VLT12" s="45"/>
      <c r="VLU12" s="46"/>
      <c r="VLX12" s="45"/>
      <c r="VLY12" s="46"/>
      <c r="VLZ12" s="37"/>
      <c r="VMA12" s="37"/>
      <c r="VMB12" s="45"/>
      <c r="VMC12" s="46"/>
      <c r="VMD12" s="44"/>
      <c r="VME12" s="45"/>
      <c r="VMF12" s="46"/>
      <c r="VMI12" s="45"/>
      <c r="VMJ12" s="46"/>
      <c r="VMK12" s="37"/>
      <c r="VML12" s="37"/>
      <c r="VMM12" s="45"/>
      <c r="VMN12" s="46"/>
      <c r="VMO12" s="44"/>
      <c r="VMP12" s="45"/>
      <c r="VMQ12" s="46"/>
      <c r="VMT12" s="45"/>
      <c r="VMU12" s="46"/>
      <c r="VMV12" s="37"/>
      <c r="VMW12" s="37"/>
      <c r="VMX12" s="45"/>
      <c r="VMY12" s="46"/>
      <c r="VMZ12" s="44"/>
      <c r="VNA12" s="45"/>
      <c r="VNB12" s="46"/>
      <c r="VNE12" s="45"/>
      <c r="VNF12" s="46"/>
      <c r="VNG12" s="37"/>
      <c r="VNH12" s="37"/>
      <c r="VNI12" s="45"/>
      <c r="VNJ12" s="46"/>
      <c r="VNK12" s="44"/>
      <c r="VNL12" s="45"/>
      <c r="VNM12" s="46"/>
      <c r="VNP12" s="45"/>
      <c r="VNQ12" s="46"/>
      <c r="VNR12" s="37"/>
      <c r="VNS12" s="37"/>
      <c r="VNT12" s="45"/>
      <c r="VNU12" s="46"/>
      <c r="VNV12" s="44"/>
      <c r="VNW12" s="45"/>
      <c r="VNX12" s="46"/>
      <c r="VOA12" s="45"/>
      <c r="VOB12" s="46"/>
      <c r="VOC12" s="37"/>
      <c r="VOD12" s="37"/>
      <c r="VOE12" s="45"/>
      <c r="VOF12" s="46"/>
      <c r="VOG12" s="44"/>
      <c r="VOH12" s="45"/>
      <c r="VOI12" s="46"/>
      <c r="VOL12" s="45"/>
      <c r="VOM12" s="46"/>
      <c r="VON12" s="37"/>
      <c r="VOO12" s="37"/>
      <c r="VOP12" s="45"/>
      <c r="VOQ12" s="46"/>
      <c r="VOR12" s="44"/>
      <c r="VOS12" s="45"/>
      <c r="VOT12" s="46"/>
      <c r="VOW12" s="45"/>
      <c r="VOX12" s="46"/>
      <c r="VOY12" s="37"/>
      <c r="VOZ12" s="37"/>
      <c r="VPA12" s="45"/>
      <c r="VPB12" s="46"/>
      <c r="VPC12" s="44"/>
      <c r="VPD12" s="45"/>
      <c r="VPE12" s="46"/>
      <c r="VPH12" s="45"/>
      <c r="VPI12" s="46"/>
      <c r="VPJ12" s="37"/>
      <c r="VPK12" s="37"/>
      <c r="VPL12" s="45"/>
      <c r="VPM12" s="46"/>
      <c r="VPN12" s="44"/>
      <c r="VPO12" s="45"/>
      <c r="VPP12" s="46"/>
      <c r="VPS12" s="45"/>
      <c r="VPT12" s="46"/>
      <c r="VPU12" s="37"/>
      <c r="VPV12" s="37"/>
      <c r="VPW12" s="45"/>
      <c r="VPX12" s="46"/>
      <c r="VPY12" s="44"/>
      <c r="VPZ12" s="45"/>
      <c r="VQA12" s="46"/>
      <c r="VQD12" s="45"/>
      <c r="VQE12" s="46"/>
      <c r="VQF12" s="37"/>
      <c r="VQG12" s="37"/>
      <c r="VQH12" s="45"/>
      <c r="VQI12" s="46"/>
      <c r="VQJ12" s="44"/>
      <c r="VQK12" s="45"/>
      <c r="VQL12" s="46"/>
      <c r="VQO12" s="45"/>
      <c r="VQP12" s="46"/>
      <c r="VQQ12" s="37"/>
      <c r="VQR12" s="37"/>
      <c r="VQS12" s="45"/>
      <c r="VQT12" s="46"/>
      <c r="VQU12" s="44"/>
      <c r="VQV12" s="45"/>
      <c r="VQW12" s="46"/>
      <c r="VQZ12" s="45"/>
      <c r="VRA12" s="46"/>
      <c r="VRB12" s="37"/>
      <c r="VRC12" s="37"/>
      <c r="VRD12" s="45"/>
      <c r="VRE12" s="46"/>
      <c r="VRF12" s="44"/>
      <c r="VRG12" s="45"/>
      <c r="VRH12" s="46"/>
      <c r="VRK12" s="45"/>
      <c r="VRL12" s="46"/>
      <c r="VRM12" s="37"/>
      <c r="VRN12" s="37"/>
      <c r="VRO12" s="45"/>
      <c r="VRP12" s="46"/>
      <c r="VRQ12" s="44"/>
      <c r="VRR12" s="45"/>
      <c r="VRS12" s="46"/>
      <c r="VRV12" s="45"/>
      <c r="VRW12" s="46"/>
      <c r="VRX12" s="37"/>
      <c r="VRY12" s="37"/>
      <c r="VRZ12" s="45"/>
      <c r="VSA12" s="46"/>
      <c r="VSB12" s="44"/>
      <c r="VSC12" s="45"/>
      <c r="VSD12" s="46"/>
      <c r="VSG12" s="45"/>
      <c r="VSH12" s="46"/>
      <c r="VSI12" s="37"/>
      <c r="VSJ12" s="37"/>
      <c r="VSK12" s="45"/>
      <c r="VSL12" s="46"/>
      <c r="VSM12" s="44"/>
      <c r="VSN12" s="45"/>
      <c r="VSO12" s="46"/>
      <c r="VSR12" s="45"/>
      <c r="VSS12" s="46"/>
      <c r="VST12" s="37"/>
      <c r="VSU12" s="37"/>
      <c r="VSV12" s="45"/>
      <c r="VSW12" s="46"/>
      <c r="VSX12" s="44"/>
      <c r="VSY12" s="45"/>
      <c r="VSZ12" s="46"/>
      <c r="VTC12" s="45"/>
      <c r="VTD12" s="46"/>
      <c r="VTE12" s="37"/>
      <c r="VTF12" s="37"/>
      <c r="VTG12" s="45"/>
      <c r="VTH12" s="46"/>
      <c r="VTI12" s="44"/>
      <c r="VTJ12" s="45"/>
      <c r="VTK12" s="46"/>
      <c r="VTN12" s="45"/>
      <c r="VTO12" s="46"/>
      <c r="VTP12" s="37"/>
      <c r="VTQ12" s="37"/>
      <c r="VTR12" s="45"/>
      <c r="VTS12" s="46"/>
      <c r="VTT12" s="44"/>
      <c r="VTU12" s="45"/>
      <c r="VTV12" s="46"/>
      <c r="VTY12" s="45"/>
      <c r="VTZ12" s="46"/>
      <c r="VUA12" s="37"/>
      <c r="VUB12" s="37"/>
      <c r="VUC12" s="45"/>
      <c r="VUD12" s="46"/>
      <c r="VUE12" s="44"/>
      <c r="VUF12" s="45"/>
      <c r="VUG12" s="46"/>
      <c r="VUJ12" s="45"/>
      <c r="VUK12" s="46"/>
      <c r="VUL12" s="37"/>
      <c r="VUM12" s="37"/>
      <c r="VUN12" s="45"/>
      <c r="VUO12" s="46"/>
      <c r="VUP12" s="44"/>
      <c r="VUQ12" s="45"/>
      <c r="VUR12" s="46"/>
      <c r="VUU12" s="45"/>
      <c r="VUV12" s="46"/>
      <c r="VUW12" s="37"/>
      <c r="VUX12" s="37"/>
      <c r="VUY12" s="45"/>
      <c r="VUZ12" s="46"/>
      <c r="VVA12" s="44"/>
      <c r="VVB12" s="45"/>
      <c r="VVC12" s="46"/>
      <c r="VVF12" s="45"/>
      <c r="VVG12" s="46"/>
      <c r="VVH12" s="37"/>
      <c r="VVI12" s="37"/>
      <c r="VVJ12" s="45"/>
      <c r="VVK12" s="46"/>
      <c r="VVL12" s="44"/>
      <c r="VVM12" s="45"/>
      <c r="VVN12" s="46"/>
      <c r="VVQ12" s="45"/>
      <c r="VVR12" s="46"/>
      <c r="VVS12" s="37"/>
      <c r="VVT12" s="37"/>
      <c r="VVU12" s="45"/>
      <c r="VVV12" s="46"/>
      <c r="VVW12" s="44"/>
      <c r="VVX12" s="45"/>
      <c r="VVY12" s="46"/>
      <c r="VWB12" s="45"/>
      <c r="VWC12" s="46"/>
      <c r="VWD12" s="37"/>
      <c r="VWE12" s="37"/>
      <c r="VWF12" s="45"/>
      <c r="VWG12" s="46"/>
      <c r="VWH12" s="44"/>
      <c r="VWI12" s="45"/>
      <c r="VWJ12" s="46"/>
      <c r="VWM12" s="45"/>
      <c r="VWN12" s="46"/>
      <c r="VWO12" s="37"/>
      <c r="VWP12" s="37"/>
      <c r="VWQ12" s="45"/>
      <c r="VWR12" s="46"/>
      <c r="VWS12" s="44"/>
      <c r="VWT12" s="45"/>
      <c r="VWU12" s="46"/>
      <c r="VWX12" s="45"/>
      <c r="VWY12" s="46"/>
      <c r="VWZ12" s="37"/>
      <c r="VXA12" s="37"/>
      <c r="VXB12" s="45"/>
      <c r="VXC12" s="46"/>
      <c r="VXD12" s="44"/>
      <c r="VXE12" s="45"/>
      <c r="VXF12" s="46"/>
      <c r="VXI12" s="45"/>
      <c r="VXJ12" s="46"/>
      <c r="VXK12" s="37"/>
      <c r="VXL12" s="37"/>
      <c r="VXM12" s="45"/>
      <c r="VXN12" s="46"/>
      <c r="VXO12" s="44"/>
      <c r="VXP12" s="45"/>
      <c r="VXQ12" s="46"/>
      <c r="VXT12" s="45"/>
      <c r="VXU12" s="46"/>
      <c r="VXV12" s="37"/>
      <c r="VXW12" s="37"/>
      <c r="VXX12" s="45"/>
      <c r="VXY12" s="46"/>
      <c r="VXZ12" s="44"/>
      <c r="VYA12" s="45"/>
      <c r="VYB12" s="46"/>
      <c r="VYE12" s="45"/>
      <c r="VYF12" s="46"/>
      <c r="VYG12" s="37"/>
      <c r="VYH12" s="37"/>
      <c r="VYI12" s="45"/>
      <c r="VYJ12" s="46"/>
      <c r="VYK12" s="44"/>
      <c r="VYL12" s="45"/>
      <c r="VYM12" s="46"/>
      <c r="VYP12" s="45"/>
      <c r="VYQ12" s="46"/>
      <c r="VYR12" s="37"/>
      <c r="VYS12" s="37"/>
      <c r="VYT12" s="45"/>
      <c r="VYU12" s="46"/>
      <c r="VYV12" s="44"/>
      <c r="VYW12" s="45"/>
      <c r="VYX12" s="46"/>
      <c r="VZA12" s="45"/>
      <c r="VZB12" s="46"/>
      <c r="VZC12" s="37"/>
      <c r="VZD12" s="37"/>
      <c r="VZE12" s="45"/>
      <c r="VZF12" s="46"/>
      <c r="VZG12" s="44"/>
      <c r="VZH12" s="45"/>
      <c r="VZI12" s="46"/>
      <c r="VZL12" s="45"/>
      <c r="VZM12" s="46"/>
      <c r="VZN12" s="37"/>
      <c r="VZO12" s="37"/>
      <c r="VZP12" s="45"/>
      <c r="VZQ12" s="46"/>
      <c r="VZR12" s="44"/>
      <c r="VZS12" s="45"/>
      <c r="VZT12" s="46"/>
      <c r="VZW12" s="45"/>
      <c r="VZX12" s="46"/>
      <c r="VZY12" s="37"/>
      <c r="VZZ12" s="37"/>
      <c r="WAA12" s="45"/>
      <c r="WAB12" s="46"/>
      <c r="WAC12" s="44"/>
      <c r="WAD12" s="45"/>
      <c r="WAE12" s="46"/>
      <c r="WAH12" s="45"/>
      <c r="WAI12" s="46"/>
      <c r="WAJ12" s="37"/>
      <c r="WAK12" s="37"/>
      <c r="WAL12" s="45"/>
      <c r="WAM12" s="46"/>
      <c r="WAN12" s="44"/>
      <c r="WAO12" s="45"/>
      <c r="WAP12" s="46"/>
      <c r="WAS12" s="45"/>
      <c r="WAT12" s="46"/>
      <c r="WAU12" s="37"/>
      <c r="WAV12" s="37"/>
      <c r="WAW12" s="45"/>
      <c r="WAX12" s="46"/>
      <c r="WAY12" s="44"/>
      <c r="WAZ12" s="45"/>
      <c r="WBA12" s="46"/>
      <c r="WBD12" s="45"/>
      <c r="WBE12" s="46"/>
      <c r="WBF12" s="37"/>
      <c r="WBG12" s="37"/>
      <c r="WBH12" s="45"/>
      <c r="WBI12" s="46"/>
      <c r="WBJ12" s="44"/>
      <c r="WBK12" s="45"/>
      <c r="WBL12" s="46"/>
      <c r="WBO12" s="45"/>
      <c r="WBP12" s="46"/>
      <c r="WBQ12" s="37"/>
      <c r="WBR12" s="37"/>
      <c r="WBS12" s="45"/>
      <c r="WBT12" s="46"/>
      <c r="WBU12" s="44"/>
      <c r="WBV12" s="45"/>
      <c r="WBW12" s="46"/>
      <c r="WBZ12" s="45"/>
      <c r="WCA12" s="46"/>
      <c r="WCB12" s="37"/>
      <c r="WCC12" s="37"/>
      <c r="WCD12" s="45"/>
      <c r="WCE12" s="46"/>
      <c r="WCF12" s="44"/>
      <c r="WCG12" s="45"/>
      <c r="WCH12" s="46"/>
      <c r="WCK12" s="45"/>
      <c r="WCL12" s="46"/>
      <c r="WCM12" s="37"/>
      <c r="WCN12" s="37"/>
      <c r="WCO12" s="45"/>
      <c r="WCP12" s="46"/>
      <c r="WCQ12" s="44"/>
      <c r="WCR12" s="45"/>
      <c r="WCS12" s="46"/>
      <c r="WCV12" s="45"/>
      <c r="WCW12" s="46"/>
      <c r="WCX12" s="37"/>
      <c r="WCY12" s="37"/>
      <c r="WCZ12" s="45"/>
      <c r="WDA12" s="46"/>
      <c r="WDB12" s="44"/>
      <c r="WDC12" s="45"/>
      <c r="WDD12" s="46"/>
      <c r="WDG12" s="45"/>
      <c r="WDH12" s="46"/>
      <c r="WDI12" s="37"/>
      <c r="WDJ12" s="37"/>
      <c r="WDK12" s="45"/>
      <c r="WDL12" s="46"/>
      <c r="WDM12" s="44"/>
      <c r="WDN12" s="45"/>
      <c r="WDO12" s="46"/>
      <c r="WDR12" s="45"/>
      <c r="WDS12" s="46"/>
      <c r="WDT12" s="37"/>
      <c r="WDU12" s="37"/>
      <c r="WDV12" s="45"/>
      <c r="WDW12" s="46"/>
      <c r="WDX12" s="44"/>
      <c r="WDY12" s="45"/>
      <c r="WDZ12" s="46"/>
      <c r="WEC12" s="45"/>
      <c r="WED12" s="46"/>
      <c r="WEE12" s="37"/>
      <c r="WEF12" s="37"/>
      <c r="WEG12" s="45"/>
      <c r="WEH12" s="46"/>
      <c r="WEI12" s="44"/>
      <c r="WEJ12" s="45"/>
      <c r="WEK12" s="46"/>
      <c r="WEN12" s="45"/>
      <c r="WEO12" s="46"/>
      <c r="WEP12" s="37"/>
      <c r="WEQ12" s="37"/>
      <c r="WER12" s="45"/>
      <c r="WES12" s="46"/>
      <c r="WET12" s="44"/>
      <c r="WEU12" s="45"/>
      <c r="WEV12" s="46"/>
      <c r="WEY12" s="45"/>
      <c r="WEZ12" s="46"/>
      <c r="WFA12" s="37"/>
      <c r="WFB12" s="37"/>
      <c r="WFC12" s="45"/>
      <c r="WFD12" s="46"/>
      <c r="WFE12" s="44"/>
      <c r="WFF12" s="45"/>
      <c r="WFG12" s="46"/>
      <c r="WFJ12" s="45"/>
      <c r="WFK12" s="46"/>
      <c r="WFL12" s="37"/>
      <c r="WFM12" s="37"/>
      <c r="WFN12" s="45"/>
      <c r="WFO12" s="46"/>
      <c r="WFP12" s="44"/>
      <c r="WFQ12" s="45"/>
      <c r="WFR12" s="46"/>
      <c r="WFU12" s="45"/>
      <c r="WFV12" s="46"/>
      <c r="WFW12" s="37"/>
      <c r="WFX12" s="37"/>
      <c r="WFY12" s="45"/>
      <c r="WFZ12" s="46"/>
      <c r="WGA12" s="44"/>
      <c r="WGB12" s="45"/>
      <c r="WGC12" s="46"/>
      <c r="WGF12" s="45"/>
      <c r="WGG12" s="46"/>
      <c r="WGH12" s="37"/>
      <c r="WGI12" s="37"/>
      <c r="WGJ12" s="45"/>
      <c r="WGK12" s="46"/>
      <c r="WGL12" s="44"/>
      <c r="WGM12" s="45"/>
      <c r="WGN12" s="46"/>
      <c r="WGQ12" s="45"/>
      <c r="WGR12" s="46"/>
      <c r="WGS12" s="37"/>
      <c r="WGT12" s="37"/>
      <c r="WGU12" s="45"/>
      <c r="WGV12" s="46"/>
      <c r="WGW12" s="44"/>
      <c r="WGX12" s="45"/>
      <c r="WGY12" s="46"/>
      <c r="WHB12" s="45"/>
      <c r="WHC12" s="46"/>
      <c r="WHD12" s="37"/>
      <c r="WHE12" s="37"/>
      <c r="WHF12" s="45"/>
      <c r="WHG12" s="46"/>
      <c r="WHH12" s="44"/>
      <c r="WHI12" s="45"/>
      <c r="WHJ12" s="46"/>
      <c r="WHM12" s="45"/>
      <c r="WHN12" s="46"/>
      <c r="WHO12" s="37"/>
      <c r="WHP12" s="37"/>
      <c r="WHQ12" s="45"/>
      <c r="WHR12" s="46"/>
      <c r="WHS12" s="44"/>
      <c r="WHT12" s="45"/>
      <c r="WHU12" s="46"/>
      <c r="WHX12" s="45"/>
      <c r="WHY12" s="46"/>
      <c r="WHZ12" s="37"/>
      <c r="WIA12" s="37"/>
      <c r="WIB12" s="45"/>
      <c r="WIC12" s="46"/>
      <c r="WID12" s="44"/>
      <c r="WIE12" s="45"/>
      <c r="WIF12" s="46"/>
      <c r="WII12" s="45"/>
      <c r="WIJ12" s="46"/>
      <c r="WIK12" s="37"/>
      <c r="WIL12" s="37"/>
      <c r="WIM12" s="45"/>
      <c r="WIN12" s="46"/>
      <c r="WIO12" s="44"/>
      <c r="WIP12" s="45"/>
      <c r="WIQ12" s="46"/>
      <c r="WIT12" s="45"/>
      <c r="WIU12" s="46"/>
      <c r="WIV12" s="37"/>
      <c r="WIW12" s="37"/>
      <c r="WIX12" s="45"/>
      <c r="WIY12" s="46"/>
      <c r="WIZ12" s="44"/>
      <c r="WJA12" s="45"/>
      <c r="WJB12" s="46"/>
      <c r="WJE12" s="45"/>
      <c r="WJF12" s="46"/>
      <c r="WJG12" s="37"/>
      <c r="WJH12" s="37"/>
      <c r="WJI12" s="45"/>
      <c r="WJJ12" s="46"/>
      <c r="WJK12" s="44"/>
      <c r="WJL12" s="45"/>
      <c r="WJM12" s="46"/>
      <c r="WJP12" s="45"/>
      <c r="WJQ12" s="46"/>
      <c r="WJR12" s="37"/>
      <c r="WJS12" s="37"/>
      <c r="WJT12" s="45"/>
      <c r="WJU12" s="46"/>
      <c r="WJV12" s="44"/>
      <c r="WJW12" s="45"/>
      <c r="WJX12" s="46"/>
      <c r="WKA12" s="45"/>
      <c r="WKB12" s="46"/>
      <c r="WKC12" s="37"/>
      <c r="WKD12" s="37"/>
      <c r="WKE12" s="45"/>
      <c r="WKF12" s="46"/>
      <c r="WKG12" s="44"/>
      <c r="WKH12" s="45"/>
      <c r="WKI12" s="46"/>
      <c r="WKL12" s="45"/>
      <c r="WKM12" s="46"/>
      <c r="WKN12" s="37"/>
      <c r="WKO12" s="37"/>
      <c r="WKP12" s="45"/>
      <c r="WKQ12" s="46"/>
      <c r="WKR12" s="44"/>
      <c r="WKS12" s="45"/>
      <c r="WKT12" s="46"/>
      <c r="WKW12" s="45"/>
      <c r="WKX12" s="46"/>
      <c r="WKY12" s="37"/>
      <c r="WKZ12" s="37"/>
      <c r="WLA12" s="45"/>
      <c r="WLB12" s="46"/>
      <c r="WLC12" s="44"/>
      <c r="WLD12" s="45"/>
      <c r="WLE12" s="46"/>
      <c r="WLH12" s="45"/>
      <c r="WLI12" s="46"/>
      <c r="WLJ12" s="37"/>
      <c r="WLK12" s="37"/>
      <c r="WLL12" s="45"/>
      <c r="WLM12" s="46"/>
      <c r="WLN12" s="44"/>
      <c r="WLO12" s="45"/>
      <c r="WLP12" s="46"/>
      <c r="WLS12" s="45"/>
      <c r="WLT12" s="46"/>
      <c r="WLU12" s="37"/>
      <c r="WLV12" s="37"/>
      <c r="WLW12" s="45"/>
      <c r="WLX12" s="46"/>
      <c r="WLY12" s="44"/>
      <c r="WLZ12" s="45"/>
      <c r="WMA12" s="46"/>
      <c r="WMD12" s="45"/>
      <c r="WME12" s="46"/>
      <c r="WMF12" s="37"/>
      <c r="WMG12" s="37"/>
      <c r="WMH12" s="45"/>
      <c r="WMI12" s="46"/>
      <c r="WMJ12" s="44"/>
      <c r="WMK12" s="45"/>
      <c r="WML12" s="46"/>
      <c r="WMO12" s="45"/>
      <c r="WMP12" s="46"/>
      <c r="WMQ12" s="37"/>
      <c r="WMR12" s="37"/>
      <c r="WMS12" s="45"/>
      <c r="WMT12" s="46"/>
      <c r="WMU12" s="44"/>
      <c r="WMV12" s="45"/>
      <c r="WMW12" s="46"/>
      <c r="WMZ12" s="45"/>
      <c r="WNA12" s="46"/>
      <c r="WNB12" s="37"/>
      <c r="WNC12" s="37"/>
      <c r="WND12" s="45"/>
      <c r="WNE12" s="46"/>
      <c r="WNF12" s="44"/>
      <c r="WNG12" s="45"/>
      <c r="WNH12" s="46"/>
      <c r="WNK12" s="45"/>
      <c r="WNL12" s="46"/>
      <c r="WNM12" s="37"/>
      <c r="WNN12" s="37"/>
      <c r="WNO12" s="45"/>
      <c r="WNP12" s="46"/>
      <c r="WNQ12" s="44"/>
      <c r="WNR12" s="45"/>
      <c r="WNS12" s="46"/>
      <c r="WNV12" s="45"/>
      <c r="WNW12" s="46"/>
      <c r="WNX12" s="37"/>
      <c r="WNY12" s="37"/>
      <c r="WNZ12" s="45"/>
      <c r="WOA12" s="46"/>
      <c r="WOB12" s="44"/>
      <c r="WOC12" s="45"/>
      <c r="WOD12" s="46"/>
      <c r="WOG12" s="45"/>
      <c r="WOH12" s="46"/>
      <c r="WOI12" s="37"/>
      <c r="WOJ12" s="37"/>
      <c r="WOK12" s="45"/>
      <c r="WOL12" s="46"/>
      <c r="WOM12" s="44"/>
      <c r="WON12" s="45"/>
      <c r="WOO12" s="46"/>
      <c r="WOR12" s="45"/>
      <c r="WOS12" s="46"/>
      <c r="WOT12" s="37"/>
      <c r="WOU12" s="37"/>
      <c r="WOV12" s="45"/>
      <c r="WOW12" s="46"/>
      <c r="WOX12" s="44"/>
      <c r="WOY12" s="45"/>
      <c r="WOZ12" s="46"/>
      <c r="WPC12" s="45"/>
      <c r="WPD12" s="46"/>
      <c r="WPE12" s="37"/>
      <c r="WPF12" s="37"/>
      <c r="WPG12" s="45"/>
      <c r="WPH12" s="46"/>
      <c r="WPI12" s="44"/>
      <c r="WPJ12" s="45"/>
      <c r="WPK12" s="46"/>
      <c r="WPN12" s="45"/>
      <c r="WPO12" s="46"/>
      <c r="WPP12" s="37"/>
      <c r="WPQ12" s="37"/>
      <c r="WPR12" s="45"/>
      <c r="WPS12" s="46"/>
      <c r="WPT12" s="44"/>
      <c r="WPU12" s="45"/>
      <c r="WPV12" s="46"/>
      <c r="WPY12" s="45"/>
      <c r="WPZ12" s="46"/>
      <c r="WQA12" s="37"/>
      <c r="WQB12" s="37"/>
      <c r="WQC12" s="45"/>
      <c r="WQD12" s="46"/>
      <c r="WQE12" s="44"/>
      <c r="WQF12" s="45"/>
      <c r="WQG12" s="46"/>
      <c r="WQJ12" s="45"/>
      <c r="WQK12" s="46"/>
      <c r="WQL12" s="37"/>
      <c r="WQM12" s="37"/>
      <c r="WQN12" s="45"/>
      <c r="WQO12" s="46"/>
      <c r="WQP12" s="44"/>
      <c r="WQQ12" s="45"/>
      <c r="WQR12" s="46"/>
      <c r="WQU12" s="45"/>
      <c r="WQV12" s="46"/>
      <c r="WQW12" s="37"/>
      <c r="WQX12" s="37"/>
      <c r="WQY12" s="45"/>
      <c r="WQZ12" s="46"/>
      <c r="WRA12" s="44"/>
      <c r="WRB12" s="45"/>
      <c r="WRC12" s="46"/>
      <c r="WRF12" s="45"/>
      <c r="WRG12" s="46"/>
      <c r="WRH12" s="37"/>
      <c r="WRI12" s="37"/>
      <c r="WRJ12" s="45"/>
      <c r="WRK12" s="46"/>
      <c r="WRL12" s="44"/>
      <c r="WRM12" s="45"/>
      <c r="WRN12" s="46"/>
      <c r="WRQ12" s="45"/>
      <c r="WRR12" s="46"/>
      <c r="WRS12" s="37"/>
      <c r="WRT12" s="37"/>
      <c r="WRU12" s="45"/>
      <c r="WRV12" s="46"/>
      <c r="WRW12" s="44"/>
      <c r="WRX12" s="45"/>
      <c r="WRY12" s="46"/>
      <c r="WSB12" s="45"/>
      <c r="WSC12" s="46"/>
      <c r="WSD12" s="37"/>
      <c r="WSE12" s="37"/>
      <c r="WSF12" s="45"/>
      <c r="WSG12" s="46"/>
      <c r="WSH12" s="44"/>
      <c r="WSI12" s="45"/>
      <c r="WSJ12" s="46"/>
      <c r="WSM12" s="45"/>
      <c r="WSN12" s="46"/>
      <c r="WSO12" s="37"/>
      <c r="WSP12" s="37"/>
      <c r="WSQ12" s="45"/>
      <c r="WSR12" s="46"/>
      <c r="WSS12" s="44"/>
      <c r="WST12" s="45"/>
      <c r="WSU12" s="46"/>
      <c r="WSX12" s="45"/>
      <c r="WSY12" s="46"/>
      <c r="WSZ12" s="37"/>
      <c r="WTA12" s="37"/>
      <c r="WTB12" s="45"/>
      <c r="WTC12" s="46"/>
      <c r="WTD12" s="44"/>
      <c r="WTE12" s="45"/>
      <c r="WTF12" s="46"/>
      <c r="WTI12" s="45"/>
      <c r="WTJ12" s="46"/>
      <c r="WTK12" s="37"/>
      <c r="WTL12" s="37"/>
      <c r="WTM12" s="45"/>
      <c r="WTN12" s="46"/>
      <c r="WTO12" s="44"/>
      <c r="WTP12" s="45"/>
      <c r="WTQ12" s="46"/>
      <c r="WTT12" s="45"/>
      <c r="WTU12" s="46"/>
      <c r="WTV12" s="37"/>
      <c r="WTW12" s="37"/>
      <c r="WTX12" s="45"/>
      <c r="WTY12" s="46"/>
      <c r="WTZ12" s="44"/>
      <c r="WUA12" s="45"/>
      <c r="WUB12" s="46"/>
      <c r="WUE12" s="45"/>
      <c r="WUF12" s="46"/>
      <c r="WUG12" s="37"/>
      <c r="WUH12" s="37"/>
      <c r="WUI12" s="45"/>
      <c r="WUJ12" s="46"/>
      <c r="WUK12" s="44"/>
      <c r="WUL12" s="45"/>
      <c r="WUM12" s="46"/>
      <c r="WUP12" s="45"/>
      <c r="WUQ12" s="46"/>
      <c r="WUR12" s="37"/>
      <c r="WUS12" s="37"/>
      <c r="WUT12" s="45"/>
      <c r="WUU12" s="46"/>
      <c r="WUV12" s="44"/>
      <c r="WUW12" s="45"/>
      <c r="WUX12" s="46"/>
      <c r="WVA12" s="45"/>
      <c r="WVB12" s="46"/>
      <c r="WVC12" s="37"/>
      <c r="WVD12" s="37"/>
      <c r="WVE12" s="45"/>
      <c r="WVF12" s="46"/>
      <c r="WVG12" s="44"/>
      <c r="WVH12" s="45"/>
      <c r="WVI12" s="46"/>
      <c r="WVL12" s="45"/>
      <c r="WVM12" s="46"/>
      <c r="WVN12" s="37"/>
      <c r="WVO12" s="37"/>
      <c r="WVP12" s="45"/>
      <c r="WVQ12" s="46"/>
      <c r="WVR12" s="44"/>
      <c r="WVS12" s="45"/>
      <c r="WVT12" s="46"/>
      <c r="WVW12" s="45"/>
      <c r="WVX12" s="46"/>
      <c r="WVY12" s="37"/>
      <c r="WVZ12" s="37"/>
      <c r="WWA12" s="45"/>
      <c r="WWB12" s="46"/>
      <c r="WWC12" s="44"/>
      <c r="WWD12" s="45"/>
      <c r="WWE12" s="46"/>
      <c r="WWH12" s="45"/>
      <c r="WWI12" s="46"/>
      <c r="WWJ12" s="37"/>
      <c r="WWK12" s="37"/>
      <c r="WWL12" s="45"/>
      <c r="WWM12" s="46"/>
      <c r="WWN12" s="44"/>
      <c r="WWO12" s="45"/>
      <c r="WWP12" s="46"/>
      <c r="WWS12" s="45"/>
      <c r="WWT12" s="46"/>
      <c r="WWU12" s="37"/>
      <c r="WWV12" s="37"/>
      <c r="WWW12" s="45"/>
      <c r="WWX12" s="46"/>
      <c r="WWY12" s="44"/>
      <c r="WWZ12" s="45"/>
      <c r="WXA12" s="46"/>
      <c r="WXD12" s="45"/>
      <c r="WXE12" s="46"/>
      <c r="WXF12" s="37"/>
      <c r="WXG12" s="37"/>
      <c r="WXH12" s="45"/>
      <c r="WXI12" s="46"/>
      <c r="WXJ12" s="44"/>
      <c r="WXK12" s="45"/>
      <c r="WXL12" s="46"/>
      <c r="WXO12" s="45"/>
      <c r="WXP12" s="46"/>
      <c r="WXQ12" s="37"/>
      <c r="WXR12" s="37"/>
      <c r="WXS12" s="45"/>
      <c r="WXT12" s="46"/>
      <c r="WXU12" s="44"/>
      <c r="WXV12" s="45"/>
      <c r="WXW12" s="46"/>
      <c r="WXZ12" s="45"/>
      <c r="WYA12" s="46"/>
      <c r="WYB12" s="37"/>
      <c r="WYC12" s="37"/>
      <c r="WYD12" s="45"/>
      <c r="WYE12" s="46"/>
      <c r="WYF12" s="44"/>
      <c r="WYG12" s="45"/>
      <c r="WYH12" s="46"/>
      <c r="WYK12" s="45"/>
      <c r="WYL12" s="46"/>
      <c r="WYM12" s="37"/>
      <c r="WYN12" s="37"/>
      <c r="WYO12" s="45"/>
      <c r="WYP12" s="46"/>
      <c r="WYQ12" s="44"/>
      <c r="WYR12" s="45"/>
      <c r="WYS12" s="46"/>
      <c r="WYV12" s="45"/>
      <c r="WYW12" s="46"/>
      <c r="WYX12" s="37"/>
      <c r="WYY12" s="37"/>
      <c r="WYZ12" s="45"/>
      <c r="WZA12" s="46"/>
      <c r="WZB12" s="44"/>
      <c r="WZC12" s="45"/>
      <c r="WZD12" s="46"/>
      <c r="WZG12" s="45"/>
      <c r="WZH12" s="46"/>
      <c r="WZI12" s="37"/>
      <c r="WZJ12" s="37"/>
      <c r="WZK12" s="45"/>
      <c r="WZL12" s="46"/>
      <c r="WZM12" s="44"/>
      <c r="WZN12" s="45"/>
      <c r="WZO12" s="46"/>
      <c r="WZR12" s="45"/>
      <c r="WZS12" s="46"/>
      <c r="WZT12" s="37"/>
      <c r="WZU12" s="37"/>
      <c r="WZV12" s="45"/>
      <c r="WZW12" s="46"/>
      <c r="WZX12" s="44"/>
      <c r="WZY12" s="45"/>
      <c r="WZZ12" s="46"/>
      <c r="XAC12" s="45"/>
      <c r="XAD12" s="46"/>
      <c r="XAE12" s="37"/>
      <c r="XAF12" s="37"/>
      <c r="XAG12" s="45"/>
      <c r="XAH12" s="46"/>
      <c r="XAI12" s="44"/>
      <c r="XAJ12" s="45"/>
      <c r="XAK12" s="46"/>
      <c r="XAN12" s="45"/>
      <c r="XAO12" s="46"/>
      <c r="XAP12" s="37"/>
      <c r="XAQ12" s="37"/>
      <c r="XAR12" s="45"/>
      <c r="XAS12" s="46"/>
      <c r="XAT12" s="44"/>
      <c r="XAU12" s="45"/>
      <c r="XAV12" s="46"/>
      <c r="XAY12" s="45"/>
      <c r="XAZ12" s="46"/>
      <c r="XBA12" s="37"/>
      <c r="XBB12" s="37"/>
      <c r="XBC12" s="45"/>
      <c r="XBD12" s="46"/>
      <c r="XBE12" s="44"/>
      <c r="XBF12" s="45"/>
      <c r="XBG12" s="46"/>
      <c r="XBJ12" s="45"/>
      <c r="XBK12" s="46"/>
      <c r="XBL12" s="37"/>
      <c r="XBM12" s="37"/>
      <c r="XBN12" s="45"/>
      <c r="XBO12" s="46"/>
      <c r="XBP12" s="44"/>
      <c r="XBQ12" s="45"/>
      <c r="XBR12" s="46"/>
      <c r="XBU12" s="45"/>
      <c r="XBV12" s="46"/>
      <c r="XBW12" s="37"/>
      <c r="XBX12" s="37"/>
      <c r="XBY12" s="45"/>
      <c r="XBZ12" s="46"/>
      <c r="XCA12" s="44"/>
      <c r="XCB12" s="45"/>
      <c r="XCC12" s="46"/>
      <c r="XCF12" s="45"/>
      <c r="XCG12" s="46"/>
      <c r="XCH12" s="37"/>
      <c r="XCI12" s="37"/>
      <c r="XCJ12" s="45"/>
      <c r="XCK12" s="46"/>
      <c r="XCL12" s="44"/>
      <c r="XCM12" s="45"/>
      <c r="XCN12" s="46"/>
      <c r="XCQ12" s="45"/>
      <c r="XCR12" s="46"/>
      <c r="XCS12" s="37"/>
      <c r="XCT12" s="37"/>
      <c r="XCU12" s="45"/>
      <c r="XCV12" s="46"/>
      <c r="XCW12" s="44"/>
      <c r="XCX12" s="45"/>
      <c r="XCY12" s="46"/>
      <c r="XDB12" s="45"/>
      <c r="XDC12" s="46"/>
      <c r="XDD12" s="37"/>
      <c r="XDE12" s="37"/>
      <c r="XDF12" s="45"/>
      <c r="XDG12" s="46"/>
      <c r="XDH12" s="44"/>
      <c r="XDI12" s="45"/>
      <c r="XDJ12" s="46"/>
      <c r="XDM12" s="45"/>
      <c r="XDN12" s="46"/>
      <c r="XDO12" s="37"/>
      <c r="XDP12" s="37"/>
      <c r="XDQ12" s="45"/>
      <c r="XDR12" s="46"/>
      <c r="XDS12" s="44"/>
      <c r="XDT12" s="45"/>
      <c r="XDU12" s="46"/>
      <c r="XDX12" s="45"/>
      <c r="XDY12" s="46"/>
      <c r="XDZ12" s="37"/>
      <c r="XEA12" s="37"/>
      <c r="XEB12" s="45"/>
      <c r="XEC12" s="46"/>
      <c r="XED12" s="44"/>
      <c r="XEE12" s="45"/>
      <c r="XEF12" s="46"/>
      <c r="XEI12" s="45"/>
      <c r="XEJ12" s="46"/>
      <c r="XEK12" s="37"/>
      <c r="XEL12" s="37"/>
      <c r="XEM12" s="45"/>
      <c r="XEN12" s="46"/>
      <c r="XEO12" s="44"/>
      <c r="XEP12" s="45"/>
      <c r="XEQ12" s="46"/>
      <c r="XET12" s="45"/>
      <c r="XEU12" s="46"/>
      <c r="XEV12" s="37"/>
      <c r="XEW12" s="37"/>
      <c r="XEX12" s="45"/>
      <c r="XEY12" s="46"/>
      <c r="XEZ12" s="44"/>
      <c r="XFA12" s="45"/>
      <c r="XFB12" s="46"/>
    </row>
    <row r="13" spans="1:3072 3075:4095 4098:5118 5121:14336 14339:15359 15362:16382">
      <c r="A13" s="44">
        <v>2018</v>
      </c>
      <c r="B13" s="47">
        <v>62.317610314351732</v>
      </c>
      <c r="C13" s="46">
        <v>25</v>
      </c>
      <c r="F13" s="47">
        <v>39.621381723734515</v>
      </c>
      <c r="G13">
        <v>22</v>
      </c>
      <c r="H13" s="37"/>
      <c r="I13" s="37"/>
      <c r="J13" s="47">
        <v>101.93899203808624</v>
      </c>
      <c r="K13" s="46">
        <v>23</v>
      </c>
      <c r="L13" s="37"/>
    </row>
    <row r="14" spans="1:3072 3075:4095 4098:5118 5121:14336 14339:15359 15362:16382">
      <c r="A14" s="44">
        <v>2017</v>
      </c>
      <c r="B14" s="47">
        <v>59.72295141824651</v>
      </c>
      <c r="C14" s="46">
        <v>28</v>
      </c>
      <c r="F14" s="47">
        <v>38.97458598023816</v>
      </c>
      <c r="G14">
        <v>23</v>
      </c>
      <c r="H14" s="37"/>
      <c r="I14" s="37"/>
      <c r="J14" s="47">
        <v>98.69753739848467</v>
      </c>
      <c r="K14" s="46">
        <v>27</v>
      </c>
      <c r="L14" s="37"/>
    </row>
    <row r="15" spans="1:3072 3075:4095 4098:5118 5121:14336 14339:15359 15362:16382">
      <c r="A15" s="44">
        <v>2016</v>
      </c>
      <c r="B15" s="47">
        <v>58.453665290072543</v>
      </c>
      <c r="C15" s="18">
        <v>27</v>
      </c>
      <c r="F15" s="47">
        <v>38.248372525731448</v>
      </c>
      <c r="G15">
        <v>25</v>
      </c>
      <c r="H15" s="37"/>
      <c r="I15" s="37"/>
      <c r="J15" s="47">
        <v>96.70203781580399</v>
      </c>
      <c r="K15" s="18">
        <v>27</v>
      </c>
      <c r="L15" s="37"/>
    </row>
    <row r="16" spans="1:3072 3075:4095 4098:5118 5121:14336 14339:15359 15362:16382">
      <c r="A16" s="44">
        <v>2015</v>
      </c>
      <c r="B16" s="47">
        <v>57.3950333981483</v>
      </c>
      <c r="C16" s="18">
        <v>33</v>
      </c>
      <c r="D16" s="37"/>
      <c r="E16" s="37"/>
      <c r="F16" s="47">
        <v>37.683339514571692</v>
      </c>
      <c r="G16">
        <v>28</v>
      </c>
      <c r="H16" s="46"/>
      <c r="I16" s="46"/>
      <c r="J16" s="47">
        <v>95.078372912719985</v>
      </c>
      <c r="K16" s="18">
        <v>32</v>
      </c>
      <c r="L16" s="37"/>
    </row>
    <row r="17" spans="1:12">
      <c r="A17" s="44">
        <v>2014</v>
      </c>
      <c r="B17" s="47">
        <v>58.26846658279495</v>
      </c>
      <c r="C17" s="18">
        <v>32</v>
      </c>
      <c r="D17" s="46"/>
      <c r="E17" s="46"/>
      <c r="F17" s="47">
        <v>38.297379253645616</v>
      </c>
      <c r="G17">
        <v>28</v>
      </c>
      <c r="H17" s="46"/>
      <c r="I17" s="46"/>
      <c r="J17" s="47">
        <v>96.565845836440573</v>
      </c>
      <c r="K17" s="18">
        <v>30</v>
      </c>
      <c r="L17" s="37"/>
    </row>
    <row r="18" spans="1:12">
      <c r="A18" s="44">
        <v>2013</v>
      </c>
      <c r="B18" s="47">
        <v>57.506140212330131</v>
      </c>
      <c r="C18" s="18">
        <v>36</v>
      </c>
      <c r="D18" s="46"/>
      <c r="E18" s="46"/>
      <c r="F18" s="47">
        <v>36.946052449534555</v>
      </c>
      <c r="G18">
        <v>31</v>
      </c>
      <c r="H18" s="46"/>
      <c r="I18" s="46"/>
      <c r="J18" s="47">
        <v>94.452192661864686</v>
      </c>
      <c r="K18" s="18">
        <v>35</v>
      </c>
      <c r="L18" s="37"/>
    </row>
    <row r="19" spans="1:12">
      <c r="A19" s="44">
        <v>2012</v>
      </c>
      <c r="B19" s="47">
        <v>58.345319835180497</v>
      </c>
      <c r="C19" s="46">
        <v>34</v>
      </c>
      <c r="D19" s="46"/>
      <c r="E19" s="46"/>
      <c r="F19" s="47">
        <v>39.141904402171775</v>
      </c>
      <c r="G19">
        <v>29</v>
      </c>
      <c r="H19" s="46"/>
      <c r="I19" s="46"/>
      <c r="J19" s="47">
        <v>97.487224237352265</v>
      </c>
      <c r="K19" s="46">
        <v>31</v>
      </c>
      <c r="L19" s="37"/>
    </row>
    <row r="20" spans="1:12">
      <c r="A20" s="44">
        <v>2011</v>
      </c>
      <c r="B20" s="47">
        <v>60.967291465540818</v>
      </c>
      <c r="C20" s="46">
        <v>27</v>
      </c>
      <c r="D20" s="46"/>
      <c r="E20" s="46"/>
      <c r="F20" s="47">
        <v>39.850563712642241</v>
      </c>
      <c r="G20">
        <v>28</v>
      </c>
      <c r="H20" s="46"/>
      <c r="I20" s="46"/>
      <c r="J20" s="47">
        <v>100.81785517818305</v>
      </c>
      <c r="K20" s="46">
        <v>30</v>
      </c>
    </row>
    <row r="21" spans="1:12" ht="15.6" customHeight="1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7"/>
    </row>
    <row r="23" spans="1:12">
      <c r="A23" s="294" t="s">
        <v>394</v>
      </c>
    </row>
  </sheetData>
  <mergeCells count="5">
    <mergeCell ref="A3:K3"/>
    <mergeCell ref="A4:K4"/>
    <mergeCell ref="B7:C7"/>
    <mergeCell ref="F7:G7"/>
    <mergeCell ref="C8:D8"/>
  </mergeCells>
  <hyperlinks>
    <hyperlink ref="A1" location="TOC!A1" display="Return to info tab" xr:uid="{00000000-0004-0000-0400-000000000000}"/>
  </hyperlinks>
  <printOptions horizontalCentered="1"/>
  <pageMargins left="1" right="1.2" top="0.75" bottom="0.75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92D050"/>
    <pageSetUpPr fitToPage="1"/>
  </sheetPr>
  <dimension ref="A1:L62"/>
  <sheetViews>
    <sheetView zoomScaleNormal="100" workbookViewId="0"/>
  </sheetViews>
  <sheetFormatPr defaultColWidth="9.109375" defaultRowHeight="18" customHeight="1"/>
  <cols>
    <col min="1" max="1" width="21.44140625" style="50" customWidth="1"/>
    <col min="2" max="2" width="9.88671875" style="182" bestFit="1" customWidth="1"/>
    <col min="3" max="3" width="13" style="51" customWidth="1"/>
    <col min="4" max="4" width="4.33203125" style="182" customWidth="1"/>
    <col min="5" max="5" width="9.88671875" style="50" bestFit="1" customWidth="1"/>
    <col min="6" max="6" width="8.88671875" style="50" customWidth="1"/>
    <col min="7" max="7" width="3.6640625" style="50" customWidth="1"/>
    <col min="8" max="8" width="9.88671875" style="50" bestFit="1" customWidth="1"/>
    <col min="9" max="9" width="9.109375" style="50"/>
    <col min="10" max="10" width="4.109375" style="50" customWidth="1"/>
    <col min="11" max="11" width="9.88671875" style="50" bestFit="1" customWidth="1"/>
    <col min="12" max="16384" width="9.109375" style="50"/>
  </cols>
  <sheetData>
    <row r="1" spans="1:12" ht="18" customHeight="1">
      <c r="A1" s="224" t="s">
        <v>268</v>
      </c>
      <c r="B1" s="186"/>
      <c r="D1" s="186"/>
    </row>
    <row r="2" spans="1:12" s="48" customFormat="1" ht="17.399999999999999">
      <c r="A2" s="295" t="s">
        <v>66</v>
      </c>
      <c r="B2" s="295"/>
      <c r="C2" s="295"/>
      <c r="D2" s="295"/>
      <c r="E2" s="295"/>
      <c r="F2" s="295"/>
      <c r="G2" s="295"/>
      <c r="H2" s="295"/>
      <c r="I2" s="295"/>
      <c r="J2" s="295"/>
      <c r="K2" s="295"/>
      <c r="L2" s="295"/>
    </row>
    <row r="3" spans="1:12" s="48" customFormat="1" ht="15">
      <c r="A3" s="296" t="str">
        <f>"Fiscal Years "&amp;'Table 1'!C6&amp;" - "&amp;'Table 1'!F6</f>
        <v>Fiscal Years 2017 - 2020</v>
      </c>
      <c r="B3" s="296"/>
      <c r="C3" s="296"/>
      <c r="D3" s="296"/>
      <c r="E3" s="296"/>
      <c r="F3" s="296"/>
      <c r="G3" s="296"/>
      <c r="H3" s="296"/>
      <c r="I3" s="296"/>
      <c r="J3" s="296"/>
      <c r="K3" s="296"/>
      <c r="L3" s="296"/>
    </row>
    <row r="5" spans="1:12" s="48" customFormat="1" ht="15" customHeight="1">
      <c r="A5" s="98"/>
      <c r="B5" s="311" t="str">
        <f>"FY "&amp;'Table 1'!C6</f>
        <v>FY 2017</v>
      </c>
      <c r="C5" s="311"/>
      <c r="D5" s="99"/>
      <c r="E5" s="311" t="str">
        <f>"FY "&amp;'Table 1'!D6</f>
        <v>FY 2018</v>
      </c>
      <c r="F5" s="311"/>
      <c r="G5" s="99"/>
      <c r="H5" s="311" t="str">
        <f>"FY "&amp;'Table 1'!E6</f>
        <v>FY 2019</v>
      </c>
      <c r="I5" s="311"/>
      <c r="J5" s="99"/>
      <c r="K5" s="311" t="str">
        <f>"FY "&amp;'Table 1'!F6</f>
        <v>FY 2020</v>
      </c>
      <c r="L5" s="312"/>
    </row>
    <row r="6" spans="1:12" s="49" customFormat="1" ht="15" customHeight="1">
      <c r="A6" s="22" t="s">
        <v>3</v>
      </c>
      <c r="B6" s="100" t="s">
        <v>67</v>
      </c>
      <c r="C6" s="225" t="s">
        <v>2</v>
      </c>
      <c r="D6" s="22"/>
      <c r="E6" s="100" t="s">
        <v>67</v>
      </c>
      <c r="F6" s="179" t="s">
        <v>2</v>
      </c>
      <c r="G6" s="22"/>
      <c r="H6" s="100" t="s">
        <v>67</v>
      </c>
      <c r="I6" s="179" t="s">
        <v>2</v>
      </c>
      <c r="J6" s="22"/>
      <c r="K6" s="100" t="s">
        <v>67</v>
      </c>
      <c r="L6" s="179" t="s">
        <v>2</v>
      </c>
    </row>
    <row r="7" spans="1:12" s="49" customFormat="1" ht="15" customHeight="1">
      <c r="A7" s="18"/>
      <c r="B7" s="101"/>
      <c r="C7" s="102"/>
      <c r="D7" s="18"/>
      <c r="E7" s="101"/>
      <c r="F7" s="102"/>
      <c r="G7" s="18"/>
      <c r="H7" s="101"/>
      <c r="I7" s="102"/>
      <c r="J7" s="18"/>
      <c r="K7" s="101"/>
      <c r="L7" s="102"/>
    </row>
    <row r="8" spans="1:12" ht="12.9" customHeight="1">
      <c r="A8" s="48" t="s">
        <v>9</v>
      </c>
      <c r="B8" s="190">
        <v>47.12442794433548</v>
      </c>
      <c r="C8" s="191">
        <v>6</v>
      </c>
      <c r="D8" s="110"/>
      <c r="E8" s="190">
        <v>48.426411809126193</v>
      </c>
      <c r="F8" s="191">
        <v>4</v>
      </c>
      <c r="G8" s="48"/>
      <c r="H8" s="190">
        <v>55.333930117772638</v>
      </c>
      <c r="I8" s="191">
        <v>1</v>
      </c>
      <c r="J8" s="48"/>
      <c r="K8" s="190">
        <v>56.622700143763701</v>
      </c>
      <c r="L8" s="191">
        <v>1</v>
      </c>
    </row>
    <row r="9" spans="1:12" ht="12.9" customHeight="1">
      <c r="A9" s="48" t="s">
        <v>8</v>
      </c>
      <c r="B9" s="190">
        <v>51.048594484348676</v>
      </c>
      <c r="C9" s="191">
        <v>3</v>
      </c>
      <c r="D9" s="110"/>
      <c r="E9" s="190">
        <v>51.006426160792714</v>
      </c>
      <c r="F9" s="191">
        <v>3</v>
      </c>
      <c r="G9" s="48"/>
      <c r="H9" s="190">
        <v>52.766149447538496</v>
      </c>
      <c r="I9" s="191">
        <v>2</v>
      </c>
      <c r="J9" s="48"/>
      <c r="K9" s="190">
        <v>51.635599769562589</v>
      </c>
      <c r="L9" s="191">
        <v>2</v>
      </c>
    </row>
    <row r="10" spans="1:12" ht="12.9" customHeight="1">
      <c r="A10" s="48" t="s">
        <v>49</v>
      </c>
      <c r="B10" s="190">
        <v>58.594864394951919</v>
      </c>
      <c r="C10" s="191">
        <v>1</v>
      </c>
      <c r="D10" s="110"/>
      <c r="E10" s="190">
        <v>58.347864460204889</v>
      </c>
      <c r="F10" s="191">
        <v>1</v>
      </c>
      <c r="G10" s="48"/>
      <c r="H10" s="190">
        <v>52.648688362681568</v>
      </c>
      <c r="I10" s="191">
        <v>3</v>
      </c>
      <c r="J10" s="48"/>
      <c r="K10" s="190">
        <v>50.950623038228926</v>
      </c>
      <c r="L10" s="191">
        <v>3</v>
      </c>
    </row>
    <row r="11" spans="1:12" ht="12.9" customHeight="1">
      <c r="A11" s="48" t="s">
        <v>12</v>
      </c>
      <c r="B11" s="190">
        <v>53.181457378787556</v>
      </c>
      <c r="C11" s="191">
        <v>2</v>
      </c>
      <c r="D11" s="110"/>
      <c r="E11" s="190">
        <v>53.498902034616663</v>
      </c>
      <c r="F11" s="191">
        <v>2</v>
      </c>
      <c r="G11" s="48"/>
      <c r="H11" s="190">
        <v>52.110019121743328</v>
      </c>
      <c r="I11" s="191">
        <v>4</v>
      </c>
      <c r="J11" s="48"/>
      <c r="K11" s="190">
        <v>50.247409062717487</v>
      </c>
      <c r="L11" s="191">
        <v>4</v>
      </c>
    </row>
    <row r="12" spans="1:12" ht="12.9" customHeight="1">
      <c r="A12" s="48" t="s">
        <v>5</v>
      </c>
      <c r="B12" s="190">
        <v>47.594653181247324</v>
      </c>
      <c r="C12" s="191">
        <v>5</v>
      </c>
      <c r="D12" s="110"/>
      <c r="E12" s="190">
        <v>46.283284350911266</v>
      </c>
      <c r="F12" s="191">
        <v>6</v>
      </c>
      <c r="G12" s="48"/>
      <c r="H12" s="190">
        <v>46.726949068858168</v>
      </c>
      <c r="I12" s="191">
        <v>5</v>
      </c>
      <c r="J12" s="48"/>
      <c r="K12" s="190">
        <v>46.133219251638373</v>
      </c>
      <c r="L12" s="191">
        <v>5</v>
      </c>
    </row>
    <row r="13" spans="1:12" ht="12.9" customHeight="1">
      <c r="A13" s="48" t="s">
        <v>18</v>
      </c>
      <c r="B13" s="190">
        <v>48.796611666043582</v>
      </c>
      <c r="C13" s="191">
        <v>4</v>
      </c>
      <c r="D13" s="110"/>
      <c r="E13" s="190">
        <v>47.150623658713414</v>
      </c>
      <c r="F13" s="191">
        <v>5</v>
      </c>
      <c r="G13" s="48"/>
      <c r="H13" s="190">
        <v>46.105582661483204</v>
      </c>
      <c r="I13" s="191">
        <v>6</v>
      </c>
      <c r="J13" s="48"/>
      <c r="K13" s="190">
        <v>43.93074793150398</v>
      </c>
      <c r="L13" s="191">
        <v>6</v>
      </c>
    </row>
    <row r="14" spans="1:12" ht="12.9" customHeight="1">
      <c r="A14" s="48" t="s">
        <v>17</v>
      </c>
      <c r="B14" s="190">
        <v>43.55439600221812</v>
      </c>
      <c r="C14" s="191">
        <v>7</v>
      </c>
      <c r="D14" s="110"/>
      <c r="E14" s="190">
        <v>43.619888720531591</v>
      </c>
      <c r="F14" s="191">
        <v>7</v>
      </c>
      <c r="G14" s="48"/>
      <c r="H14" s="190">
        <v>43.529524114739814</v>
      </c>
      <c r="I14" s="191">
        <v>7</v>
      </c>
      <c r="J14" s="48"/>
      <c r="K14" s="190">
        <v>43.539929251844484</v>
      </c>
      <c r="L14" s="191">
        <v>7</v>
      </c>
    </row>
    <row r="15" spans="1:12" ht="12.9" customHeight="1">
      <c r="A15" s="48" t="s">
        <v>40</v>
      </c>
      <c r="B15" s="190">
        <v>40.889126935007447</v>
      </c>
      <c r="C15" s="191">
        <v>9</v>
      </c>
      <c r="D15" s="110"/>
      <c r="E15" s="190">
        <v>41.045980517933778</v>
      </c>
      <c r="F15" s="191">
        <v>9</v>
      </c>
      <c r="G15" s="48"/>
      <c r="H15" s="190">
        <v>41.64776810310228</v>
      </c>
      <c r="I15" s="191">
        <v>8</v>
      </c>
      <c r="J15" s="48"/>
      <c r="K15" s="190">
        <v>41.497889623445253</v>
      </c>
      <c r="L15" s="191">
        <v>8</v>
      </c>
    </row>
    <row r="16" spans="1:12" ht="12.9" customHeight="1">
      <c r="A16" s="48" t="s">
        <v>20</v>
      </c>
      <c r="B16" s="190">
        <v>39.127754697484129</v>
      </c>
      <c r="C16" s="191">
        <v>10</v>
      </c>
      <c r="D16" s="110"/>
      <c r="E16" s="190">
        <v>40.684397945486523</v>
      </c>
      <c r="F16" s="191">
        <v>10</v>
      </c>
      <c r="G16" s="48"/>
      <c r="H16" s="190">
        <v>38.42704250008169</v>
      </c>
      <c r="I16" s="191">
        <v>10</v>
      </c>
      <c r="J16" s="48"/>
      <c r="K16" s="190">
        <v>38.659006327285496</v>
      </c>
      <c r="L16" s="191">
        <v>9</v>
      </c>
    </row>
    <row r="17" spans="1:12" ht="12.9" customHeight="1">
      <c r="A17" s="48" t="s">
        <v>11</v>
      </c>
      <c r="B17" s="190">
        <v>42.489356396330066</v>
      </c>
      <c r="C17" s="191">
        <v>8</v>
      </c>
      <c r="D17" s="110"/>
      <c r="E17" s="190">
        <v>42.091337241279682</v>
      </c>
      <c r="F17" s="191">
        <v>8</v>
      </c>
      <c r="G17" s="48"/>
      <c r="H17" s="190">
        <v>40.403749586573838</v>
      </c>
      <c r="I17" s="191">
        <v>9</v>
      </c>
      <c r="J17" s="48"/>
      <c r="K17" s="190">
        <v>38.620705956675913</v>
      </c>
      <c r="L17" s="191">
        <v>10</v>
      </c>
    </row>
    <row r="18" spans="1:12" ht="12.9" customHeight="1">
      <c r="A18" s="48" t="s">
        <v>6</v>
      </c>
      <c r="B18" s="190">
        <v>37.489208220396108</v>
      </c>
      <c r="C18" s="191">
        <v>13</v>
      </c>
      <c r="D18" s="110"/>
      <c r="E18" s="190">
        <v>38.04943980165632</v>
      </c>
      <c r="F18" s="191">
        <v>11</v>
      </c>
      <c r="G18" s="48"/>
      <c r="H18" s="190">
        <v>36.957404527388974</v>
      </c>
      <c r="I18" s="191">
        <v>12</v>
      </c>
      <c r="J18" s="48"/>
      <c r="K18" s="190">
        <v>36.995103957671205</v>
      </c>
      <c r="L18" s="191">
        <v>11</v>
      </c>
    </row>
    <row r="19" spans="1:12" ht="12.9" customHeight="1">
      <c r="A19" s="48" t="s">
        <v>33</v>
      </c>
      <c r="B19" s="190">
        <v>36.261609016779495</v>
      </c>
      <c r="C19" s="191">
        <v>14</v>
      </c>
      <c r="D19" s="110"/>
      <c r="E19" s="190">
        <v>36.259444654325655</v>
      </c>
      <c r="F19" s="191">
        <v>13</v>
      </c>
      <c r="G19" s="48"/>
      <c r="H19" s="190">
        <v>37.255204302472819</v>
      </c>
      <c r="I19" s="191">
        <v>11</v>
      </c>
      <c r="J19" s="48"/>
      <c r="K19" s="190">
        <v>36.266920595005871</v>
      </c>
      <c r="L19" s="191">
        <v>12</v>
      </c>
    </row>
    <row r="20" spans="1:12" ht="12.9" customHeight="1">
      <c r="A20" s="48" t="s">
        <v>22</v>
      </c>
      <c r="B20" s="190">
        <v>37.628487827457128</v>
      </c>
      <c r="C20" s="191">
        <v>12</v>
      </c>
      <c r="D20" s="110"/>
      <c r="E20" s="190">
        <v>37.620499033473145</v>
      </c>
      <c r="F20" s="191">
        <v>12</v>
      </c>
      <c r="G20" s="48"/>
      <c r="H20" s="190">
        <v>36.628978338716941</v>
      </c>
      <c r="I20" s="191">
        <v>13</v>
      </c>
      <c r="J20" s="48"/>
      <c r="K20" s="190">
        <v>36.059351728133208</v>
      </c>
      <c r="L20" s="191">
        <v>13</v>
      </c>
    </row>
    <row r="21" spans="1:12" ht="12.9" customHeight="1">
      <c r="A21" s="48" t="s">
        <v>27</v>
      </c>
      <c r="B21" s="190">
        <v>35.199938267370875</v>
      </c>
      <c r="C21" s="191">
        <v>15</v>
      </c>
      <c r="D21" s="110"/>
      <c r="E21" s="190">
        <v>35.40554395888644</v>
      </c>
      <c r="F21" s="191">
        <v>14</v>
      </c>
      <c r="G21" s="48"/>
      <c r="H21" s="190">
        <v>35.765987413767888</v>
      </c>
      <c r="I21" s="191">
        <v>14</v>
      </c>
      <c r="J21" s="48"/>
      <c r="K21" s="190">
        <v>35.911851165435898</v>
      </c>
      <c r="L21" s="191">
        <v>14</v>
      </c>
    </row>
    <row r="22" spans="1:12" ht="12.9" customHeight="1">
      <c r="A22" s="48" t="s">
        <v>16</v>
      </c>
      <c r="B22" s="190">
        <v>39.045834182114483</v>
      </c>
      <c r="C22" s="191">
        <v>11</v>
      </c>
      <c r="D22" s="110"/>
      <c r="E22" s="190">
        <v>33.979600816938422</v>
      </c>
      <c r="F22" s="191">
        <v>15</v>
      </c>
      <c r="G22" s="48"/>
      <c r="H22" s="190">
        <v>34.396742194961966</v>
      </c>
      <c r="I22" s="191">
        <v>15</v>
      </c>
      <c r="J22" s="48"/>
      <c r="K22" s="190">
        <v>33.84309685814199</v>
      </c>
      <c r="L22" s="191">
        <v>15</v>
      </c>
    </row>
    <row r="23" spans="1:12" ht="12.9" customHeight="1">
      <c r="A23" s="48" t="s">
        <v>24</v>
      </c>
      <c r="B23" s="190">
        <v>32.718631976388771</v>
      </c>
      <c r="C23" s="191">
        <v>17</v>
      </c>
      <c r="D23" s="110"/>
      <c r="E23" s="190">
        <v>33.031164947287735</v>
      </c>
      <c r="F23" s="191">
        <v>17</v>
      </c>
      <c r="G23" s="48"/>
      <c r="H23" s="190">
        <v>33.283018564670023</v>
      </c>
      <c r="I23" s="191">
        <v>16</v>
      </c>
      <c r="J23" s="48"/>
      <c r="K23" s="190">
        <v>33.018375124293051</v>
      </c>
      <c r="L23" s="191">
        <v>16</v>
      </c>
    </row>
    <row r="24" spans="1:12" ht="12.9" customHeight="1">
      <c r="A24" s="48" t="s">
        <v>19</v>
      </c>
      <c r="B24" s="190">
        <v>34.886860924130396</v>
      </c>
      <c r="C24" s="191">
        <v>16</v>
      </c>
      <c r="D24" s="110"/>
      <c r="E24" s="190">
        <v>33.518871024135862</v>
      </c>
      <c r="F24" s="191">
        <v>16</v>
      </c>
      <c r="G24" s="48"/>
      <c r="H24" s="190">
        <v>32.904667083980286</v>
      </c>
      <c r="I24" s="191">
        <v>17</v>
      </c>
      <c r="J24" s="48"/>
      <c r="K24" s="190">
        <v>32.537076513010462</v>
      </c>
      <c r="L24" s="191">
        <v>17</v>
      </c>
    </row>
    <row r="25" spans="1:12" ht="12.9" customHeight="1">
      <c r="A25" s="48" t="s">
        <v>39</v>
      </c>
      <c r="B25" s="190">
        <v>32.353091914686587</v>
      </c>
      <c r="C25" s="191">
        <v>19</v>
      </c>
      <c r="D25" s="110"/>
      <c r="E25" s="190">
        <v>32.916200913344603</v>
      </c>
      <c r="F25" s="191">
        <v>18</v>
      </c>
      <c r="G25" s="48"/>
      <c r="H25" s="190">
        <v>32.620533357751519</v>
      </c>
      <c r="I25" s="191">
        <v>18</v>
      </c>
      <c r="J25" s="48"/>
      <c r="K25" s="190">
        <v>32.409842585925368</v>
      </c>
      <c r="L25" s="191">
        <v>18</v>
      </c>
    </row>
    <row r="26" spans="1:12" ht="12.9" customHeight="1">
      <c r="A26" s="48" t="s">
        <v>37</v>
      </c>
      <c r="B26" s="190">
        <v>31.661719318557353</v>
      </c>
      <c r="C26" s="191">
        <v>20</v>
      </c>
      <c r="D26" s="110"/>
      <c r="E26" s="190">
        <v>31.856294398002429</v>
      </c>
      <c r="F26" s="191">
        <v>19</v>
      </c>
      <c r="G26" s="48"/>
      <c r="H26" s="190">
        <v>31.860805054512692</v>
      </c>
      <c r="I26" s="191">
        <v>19</v>
      </c>
      <c r="J26" s="48"/>
      <c r="K26" s="190">
        <v>32.396673239531033</v>
      </c>
      <c r="L26" s="191">
        <v>19</v>
      </c>
    </row>
    <row r="27" spans="1:12" ht="12.9" customHeight="1">
      <c r="A27" s="48" t="s">
        <v>41</v>
      </c>
      <c r="B27" s="190">
        <v>29.881718351382421</v>
      </c>
      <c r="C27" s="191">
        <v>23</v>
      </c>
      <c r="D27" s="110"/>
      <c r="E27" s="190">
        <v>28.666373858216719</v>
      </c>
      <c r="F27" s="191">
        <v>28</v>
      </c>
      <c r="G27" s="48"/>
      <c r="H27" s="190">
        <v>31.636029422843386</v>
      </c>
      <c r="I27" s="191">
        <v>20</v>
      </c>
      <c r="J27" s="48"/>
      <c r="K27" s="190">
        <v>31.753916820755833</v>
      </c>
      <c r="L27" s="191">
        <v>20</v>
      </c>
    </row>
    <row r="28" spans="1:12" ht="12.9" customHeight="1">
      <c r="A28" s="48" t="s">
        <v>47</v>
      </c>
      <c r="B28" s="190">
        <v>31.018106614030497</v>
      </c>
      <c r="C28" s="191">
        <v>21</v>
      </c>
      <c r="D28" s="110"/>
      <c r="E28" s="190">
        <v>31.248441152335342</v>
      </c>
      <c r="F28" s="191">
        <v>20</v>
      </c>
      <c r="G28" s="48"/>
      <c r="H28" s="190">
        <v>31.287277435769106</v>
      </c>
      <c r="I28" s="191">
        <v>21</v>
      </c>
      <c r="J28" s="48"/>
      <c r="K28" s="190">
        <v>31.111025350574089</v>
      </c>
      <c r="L28" s="191">
        <v>21</v>
      </c>
    </row>
    <row r="29" spans="1:12" ht="12.9" customHeight="1">
      <c r="A29" s="48" t="s">
        <v>10</v>
      </c>
      <c r="B29" s="190">
        <v>30.461382264746614</v>
      </c>
      <c r="C29" s="191">
        <v>22</v>
      </c>
      <c r="D29" s="110"/>
      <c r="E29" s="190">
        <v>31.122021701002204</v>
      </c>
      <c r="F29" s="191">
        <v>21</v>
      </c>
      <c r="G29" s="48"/>
      <c r="H29" s="190">
        <v>30.1974377419373</v>
      </c>
      <c r="I29" s="191">
        <v>24</v>
      </c>
      <c r="J29" s="48"/>
      <c r="K29" s="190">
        <v>30.444466472022974</v>
      </c>
      <c r="L29" s="191">
        <v>22</v>
      </c>
    </row>
    <row r="30" spans="1:12" ht="12.9" customHeight="1">
      <c r="A30" s="48" t="s">
        <v>15</v>
      </c>
      <c r="B30" s="190">
        <v>28.54692841125939</v>
      </c>
      <c r="C30" s="191">
        <v>29</v>
      </c>
      <c r="D30" s="110"/>
      <c r="E30" s="190">
        <v>29.071892021368075</v>
      </c>
      <c r="F30" s="191">
        <v>26</v>
      </c>
      <c r="G30" s="48"/>
      <c r="H30" s="190">
        <v>30.294294218718278</v>
      </c>
      <c r="I30" s="191">
        <v>23</v>
      </c>
      <c r="J30" s="48"/>
      <c r="K30" s="190">
        <v>30.073630176469379</v>
      </c>
      <c r="L30" s="191">
        <v>23</v>
      </c>
    </row>
    <row r="31" spans="1:12" ht="12.9" customHeight="1">
      <c r="A31" s="48" t="s">
        <v>23</v>
      </c>
      <c r="B31" s="190">
        <v>28.209126554076995</v>
      </c>
      <c r="C31" s="191">
        <v>30</v>
      </c>
      <c r="D31" s="110"/>
      <c r="E31" s="190">
        <v>28.502912534936339</v>
      </c>
      <c r="F31" s="191">
        <v>30</v>
      </c>
      <c r="G31" s="48"/>
      <c r="H31" s="190">
        <v>29.416173640000356</v>
      </c>
      <c r="I31" s="191">
        <v>25</v>
      </c>
      <c r="J31" s="48"/>
      <c r="K31" s="190">
        <v>29.475445894897909</v>
      </c>
      <c r="L31" s="191">
        <v>24</v>
      </c>
    </row>
    <row r="32" spans="1:12" ht="12.9" customHeight="1">
      <c r="A32" s="48" t="s">
        <v>51</v>
      </c>
      <c r="B32" s="190">
        <v>32.699897016307325</v>
      </c>
      <c r="C32" s="191">
        <v>18</v>
      </c>
      <c r="D32" s="110"/>
      <c r="E32" s="190">
        <v>31.059634395284295</v>
      </c>
      <c r="F32" s="191">
        <v>22</v>
      </c>
      <c r="G32" s="48"/>
      <c r="H32" s="190">
        <v>31.025012647582503</v>
      </c>
      <c r="I32" s="191">
        <v>22</v>
      </c>
      <c r="J32" s="48"/>
      <c r="K32" s="190">
        <v>29.193536487898847</v>
      </c>
      <c r="L32" s="191">
        <v>25</v>
      </c>
    </row>
    <row r="33" spans="1:12" ht="12.9" customHeight="1">
      <c r="A33" s="48" t="s">
        <v>26</v>
      </c>
      <c r="B33" s="190">
        <v>29.011765181745464</v>
      </c>
      <c r="C33" s="191">
        <v>28</v>
      </c>
      <c r="D33" s="110"/>
      <c r="E33" s="190">
        <v>29.343378812624128</v>
      </c>
      <c r="F33" s="191">
        <v>25</v>
      </c>
      <c r="G33" s="48"/>
      <c r="H33" s="190">
        <v>29.032476255078649</v>
      </c>
      <c r="I33" s="191">
        <v>28</v>
      </c>
      <c r="J33" s="48"/>
      <c r="K33" s="190">
        <v>29.148741056409257</v>
      </c>
      <c r="L33" s="191">
        <v>26</v>
      </c>
    </row>
    <row r="34" spans="1:12" ht="12.9" customHeight="1">
      <c r="A34" s="48" t="s">
        <v>28</v>
      </c>
      <c r="B34" s="190">
        <v>29.587981791399692</v>
      </c>
      <c r="C34" s="191">
        <v>24</v>
      </c>
      <c r="D34" s="110"/>
      <c r="E34" s="190">
        <v>29.675896685639916</v>
      </c>
      <c r="F34" s="191">
        <v>23</v>
      </c>
      <c r="G34" s="48"/>
      <c r="H34" s="190">
        <v>29.241507619361599</v>
      </c>
      <c r="I34" s="191">
        <v>26</v>
      </c>
      <c r="J34" s="48"/>
      <c r="K34" s="190">
        <v>28.867485759404282</v>
      </c>
      <c r="L34" s="191">
        <v>27</v>
      </c>
    </row>
    <row r="35" spans="1:12" ht="12.9" customHeight="1">
      <c r="A35" s="48" t="s">
        <v>52</v>
      </c>
      <c r="B35" s="190">
        <v>29.25852587080378</v>
      </c>
      <c r="C35" s="191">
        <v>27</v>
      </c>
      <c r="D35" s="110"/>
      <c r="E35" s="190">
        <v>28.164596110407398</v>
      </c>
      <c r="F35" s="191">
        <v>31</v>
      </c>
      <c r="G35" s="48"/>
      <c r="H35" s="190">
        <v>28.388219560583828</v>
      </c>
      <c r="I35" s="191">
        <v>29</v>
      </c>
      <c r="J35" s="48"/>
      <c r="K35" s="190">
        <v>28.53328201840694</v>
      </c>
      <c r="L35" s="191">
        <v>28</v>
      </c>
    </row>
    <row r="36" spans="1:12" ht="12.9" customHeight="1">
      <c r="A36" s="48" t="s">
        <v>43</v>
      </c>
      <c r="B36" s="190">
        <v>29.32905703522086</v>
      </c>
      <c r="C36" s="191">
        <v>26</v>
      </c>
      <c r="D36" s="110"/>
      <c r="E36" s="190">
        <v>29.358111990474988</v>
      </c>
      <c r="F36" s="191">
        <v>24</v>
      </c>
      <c r="G36" s="48"/>
      <c r="H36" s="190">
        <v>29.116848708566973</v>
      </c>
      <c r="I36" s="191">
        <v>27</v>
      </c>
      <c r="J36" s="48"/>
      <c r="K36" s="190">
        <v>28.437693149864256</v>
      </c>
      <c r="L36" s="191">
        <v>29</v>
      </c>
    </row>
    <row r="37" spans="1:12" ht="12.9" customHeight="1">
      <c r="A37" s="48" t="s">
        <v>7</v>
      </c>
      <c r="B37" s="190">
        <v>24.586687196196262</v>
      </c>
      <c r="C37" s="191">
        <v>38</v>
      </c>
      <c r="D37" s="110"/>
      <c r="E37" s="190">
        <v>25.871928610140753</v>
      </c>
      <c r="F37" s="191">
        <v>35</v>
      </c>
      <c r="G37" s="48"/>
      <c r="H37" s="190">
        <v>27.047393732038131</v>
      </c>
      <c r="I37" s="191">
        <v>33</v>
      </c>
      <c r="J37" s="48"/>
      <c r="K37" s="190">
        <v>28.344209576698532</v>
      </c>
      <c r="L37" s="191">
        <v>30</v>
      </c>
    </row>
    <row r="38" spans="1:12" ht="12.9" customHeight="1">
      <c r="A38" s="48" t="s">
        <v>21</v>
      </c>
      <c r="B38" s="190">
        <v>27.526439533266892</v>
      </c>
      <c r="C38" s="191">
        <v>32</v>
      </c>
      <c r="D38" s="110"/>
      <c r="E38" s="190">
        <v>28.696916701096384</v>
      </c>
      <c r="F38" s="191">
        <v>27</v>
      </c>
      <c r="G38" s="48"/>
      <c r="H38" s="190">
        <v>27.853407491805612</v>
      </c>
      <c r="I38" s="191">
        <v>30</v>
      </c>
      <c r="J38" s="48"/>
      <c r="K38" s="190">
        <v>28.036335677758185</v>
      </c>
      <c r="L38" s="191">
        <v>31</v>
      </c>
    </row>
    <row r="39" spans="1:12" ht="12.9" customHeight="1">
      <c r="A39" s="48" t="s">
        <v>44</v>
      </c>
      <c r="B39" s="190">
        <v>27.377644481589609</v>
      </c>
      <c r="C39" s="191">
        <v>34</v>
      </c>
      <c r="D39" s="110"/>
      <c r="E39" s="190">
        <v>27.018101567836389</v>
      </c>
      <c r="F39" s="191">
        <v>32</v>
      </c>
      <c r="G39" s="48"/>
      <c r="H39" s="190">
        <v>27.663350134162123</v>
      </c>
      <c r="I39" s="191">
        <v>32</v>
      </c>
      <c r="J39" s="48"/>
      <c r="K39" s="190">
        <v>27.435118770733911</v>
      </c>
      <c r="L39" s="191">
        <v>32</v>
      </c>
    </row>
    <row r="40" spans="1:12" ht="12.9" customHeight="1">
      <c r="A40" s="77" t="s">
        <v>36</v>
      </c>
      <c r="B40" s="192">
        <v>27.671381668762784</v>
      </c>
      <c r="C40" s="193">
        <v>31</v>
      </c>
      <c r="D40" s="124"/>
      <c r="E40" s="192">
        <v>28.630538170778863</v>
      </c>
      <c r="F40" s="193">
        <v>29</v>
      </c>
      <c r="G40" s="77"/>
      <c r="H40" s="192">
        <v>27.826003363518474</v>
      </c>
      <c r="I40" s="193">
        <v>31</v>
      </c>
      <c r="J40" s="77"/>
      <c r="K40" s="192">
        <v>27.190022640219563</v>
      </c>
      <c r="L40" s="193">
        <v>33</v>
      </c>
    </row>
    <row r="41" spans="1:12" ht="12.9" customHeight="1">
      <c r="A41" s="48" t="s">
        <v>4</v>
      </c>
      <c r="B41" s="190">
        <v>29.552831830366799</v>
      </c>
      <c r="C41" s="191">
        <v>25</v>
      </c>
      <c r="D41" s="110"/>
      <c r="E41" s="190">
        <v>26.387773398598828</v>
      </c>
      <c r="F41" s="191">
        <v>34</v>
      </c>
      <c r="G41" s="48"/>
      <c r="H41" s="190">
        <v>26.853375954470891</v>
      </c>
      <c r="I41" s="191">
        <v>34</v>
      </c>
      <c r="J41" s="48"/>
      <c r="K41" s="190">
        <v>27.01929559901594</v>
      </c>
      <c r="L41" s="191">
        <v>34</v>
      </c>
    </row>
    <row r="42" spans="1:12" ht="12.9" customHeight="1">
      <c r="A42" s="48" t="s">
        <v>42</v>
      </c>
      <c r="B42" s="190">
        <v>27.464786335754706</v>
      </c>
      <c r="C42" s="191">
        <v>33</v>
      </c>
      <c r="D42" s="110"/>
      <c r="E42" s="190">
        <v>26.649895805903576</v>
      </c>
      <c r="F42" s="191">
        <v>33</v>
      </c>
      <c r="G42" s="48"/>
      <c r="H42" s="190">
        <v>26.645375790124405</v>
      </c>
      <c r="I42" s="191">
        <v>35</v>
      </c>
      <c r="J42" s="48"/>
      <c r="K42" s="190">
        <v>25.445268585945211</v>
      </c>
      <c r="L42" s="191">
        <v>35</v>
      </c>
    </row>
    <row r="43" spans="1:12" ht="12.9" customHeight="1">
      <c r="A43" s="48" t="s">
        <v>32</v>
      </c>
      <c r="B43" s="190">
        <v>25.135281596854586</v>
      </c>
      <c r="C43" s="191">
        <v>36</v>
      </c>
      <c r="D43" s="110"/>
      <c r="E43" s="190">
        <v>24.557065510919468</v>
      </c>
      <c r="F43" s="191">
        <v>37</v>
      </c>
      <c r="G43" s="48"/>
      <c r="H43" s="190">
        <v>25.364625715461965</v>
      </c>
      <c r="I43" s="191">
        <v>37</v>
      </c>
      <c r="J43" s="48"/>
      <c r="K43" s="190">
        <v>25.265942543930027</v>
      </c>
      <c r="L43" s="191">
        <v>36</v>
      </c>
    </row>
    <row r="44" spans="1:12" ht="12.9" customHeight="1">
      <c r="A44" s="48" t="s">
        <v>45</v>
      </c>
      <c r="B44" s="190">
        <v>25.477339128619175</v>
      </c>
      <c r="C44" s="191">
        <v>35</v>
      </c>
      <c r="D44" s="110"/>
      <c r="E44" s="190">
        <v>24.575606078310269</v>
      </c>
      <c r="F44" s="191">
        <v>36</v>
      </c>
      <c r="G44" s="48"/>
      <c r="H44" s="190">
        <v>25.737840680733484</v>
      </c>
      <c r="I44" s="191">
        <v>36</v>
      </c>
      <c r="J44" s="48"/>
      <c r="K44" s="190">
        <v>25.159198617392196</v>
      </c>
      <c r="L44" s="191">
        <v>37</v>
      </c>
    </row>
    <row r="45" spans="1:12" ht="12.9" customHeight="1">
      <c r="A45" s="48" t="s">
        <v>38</v>
      </c>
      <c r="B45" s="190">
        <v>23.208382254363663</v>
      </c>
      <c r="C45" s="191">
        <v>40</v>
      </c>
      <c r="D45" s="110"/>
      <c r="E45" s="190">
        <v>21.890740638600022</v>
      </c>
      <c r="F45" s="191">
        <v>42</v>
      </c>
      <c r="G45" s="48"/>
      <c r="H45" s="190">
        <v>23.761184821454588</v>
      </c>
      <c r="I45" s="191">
        <v>39</v>
      </c>
      <c r="J45" s="48"/>
      <c r="K45" s="190">
        <v>23.590477057262039</v>
      </c>
      <c r="L45" s="191">
        <v>38</v>
      </c>
    </row>
    <row r="46" spans="1:12" ht="12.9" customHeight="1">
      <c r="A46" s="48" t="s">
        <v>14</v>
      </c>
      <c r="B46" s="190">
        <v>25.124937891683089</v>
      </c>
      <c r="C46" s="191">
        <v>37</v>
      </c>
      <c r="D46" s="110"/>
      <c r="E46" s="190">
        <v>24.10226436515779</v>
      </c>
      <c r="F46" s="191">
        <v>38</v>
      </c>
      <c r="G46" s="48"/>
      <c r="H46" s="190">
        <v>23.161974846133262</v>
      </c>
      <c r="I46" s="191">
        <v>40</v>
      </c>
      <c r="J46" s="48"/>
      <c r="K46" s="190">
        <v>23.197042799744988</v>
      </c>
      <c r="L46" s="191">
        <v>39</v>
      </c>
    </row>
    <row r="47" spans="1:12" ht="12.9" customHeight="1">
      <c r="A47" s="48" t="s">
        <v>46</v>
      </c>
      <c r="B47" s="190">
        <v>23.369416877460935</v>
      </c>
      <c r="C47" s="191">
        <v>39</v>
      </c>
      <c r="D47" s="110"/>
      <c r="E47" s="190">
        <v>23.301822767802747</v>
      </c>
      <c r="F47" s="191">
        <v>39</v>
      </c>
      <c r="G47" s="48"/>
      <c r="H47" s="190">
        <v>24.414169711621099</v>
      </c>
      <c r="I47" s="191">
        <v>38</v>
      </c>
      <c r="J47" s="48"/>
      <c r="K47" s="190">
        <v>22.769391959026105</v>
      </c>
      <c r="L47" s="191">
        <v>40</v>
      </c>
    </row>
    <row r="48" spans="1:12" ht="12.9" customHeight="1">
      <c r="A48" s="48" t="s">
        <v>35</v>
      </c>
      <c r="B48" s="190">
        <v>23.01647241891499</v>
      </c>
      <c r="C48" s="191">
        <v>41</v>
      </c>
      <c r="D48" s="110"/>
      <c r="E48" s="190">
        <v>22.765279378096011</v>
      </c>
      <c r="F48" s="191">
        <v>40</v>
      </c>
      <c r="G48" s="48"/>
      <c r="H48" s="190">
        <v>22.789138640549712</v>
      </c>
      <c r="I48" s="191">
        <v>41</v>
      </c>
      <c r="J48" s="48"/>
      <c r="K48" s="190">
        <v>22.380690295886879</v>
      </c>
      <c r="L48" s="191">
        <v>41</v>
      </c>
    </row>
    <row r="49" spans="1:12" ht="12.9" customHeight="1">
      <c r="A49" s="48" t="s">
        <v>31</v>
      </c>
      <c r="B49" s="190">
        <v>22.767525579592061</v>
      </c>
      <c r="C49" s="191">
        <v>42</v>
      </c>
      <c r="D49" s="110"/>
      <c r="E49" s="190">
        <v>22.513183348474321</v>
      </c>
      <c r="F49" s="191">
        <v>41</v>
      </c>
      <c r="G49" s="48"/>
      <c r="H49" s="190">
        <v>22.720173141423338</v>
      </c>
      <c r="I49" s="191">
        <v>42</v>
      </c>
      <c r="J49" s="48"/>
      <c r="K49" s="190">
        <v>22.237167479384713</v>
      </c>
      <c r="L49" s="191">
        <v>42</v>
      </c>
    </row>
    <row r="50" spans="1:12" ht="12.9" customHeight="1">
      <c r="A50" s="48" t="s">
        <v>13</v>
      </c>
      <c r="B50" s="190">
        <v>20.361681821699189</v>
      </c>
      <c r="C50" s="191">
        <v>45</v>
      </c>
      <c r="D50" s="110"/>
      <c r="E50" s="190">
        <v>20.89158975002292</v>
      </c>
      <c r="F50" s="191">
        <v>43</v>
      </c>
      <c r="G50" s="48"/>
      <c r="H50" s="190">
        <v>21.417744123591461</v>
      </c>
      <c r="I50" s="191">
        <v>43</v>
      </c>
      <c r="J50" s="48"/>
      <c r="K50" s="190">
        <v>20.725469660416142</v>
      </c>
      <c r="L50" s="191">
        <v>43</v>
      </c>
    </row>
    <row r="51" spans="1:12" ht="12.9" customHeight="1">
      <c r="A51" s="48" t="s">
        <v>30</v>
      </c>
      <c r="B51" s="190">
        <v>20.865553816060221</v>
      </c>
      <c r="C51" s="191">
        <v>44</v>
      </c>
      <c r="D51" s="110"/>
      <c r="E51" s="190">
        <v>20.48724858340438</v>
      </c>
      <c r="F51" s="191">
        <v>44</v>
      </c>
      <c r="G51" s="48"/>
      <c r="H51" s="190">
        <v>21.156426683967947</v>
      </c>
      <c r="I51" s="191">
        <v>44</v>
      </c>
      <c r="J51" s="48"/>
      <c r="K51" s="190">
        <v>20.72507043109913</v>
      </c>
      <c r="L51" s="191">
        <v>44</v>
      </c>
    </row>
    <row r="52" spans="1:12" ht="12.9" customHeight="1">
      <c r="A52" s="48" t="s">
        <v>29</v>
      </c>
      <c r="B52" s="190">
        <v>19.017995556014881</v>
      </c>
      <c r="C52" s="191">
        <v>46</v>
      </c>
      <c r="D52" s="110"/>
      <c r="E52" s="190">
        <v>18.536044491936249</v>
      </c>
      <c r="F52" s="191">
        <v>46</v>
      </c>
      <c r="G52" s="48"/>
      <c r="H52" s="190">
        <v>18.212954570316771</v>
      </c>
      <c r="I52" s="191">
        <v>47</v>
      </c>
      <c r="J52" s="48"/>
      <c r="K52" s="190">
        <v>19.566317372303931</v>
      </c>
      <c r="L52" s="191">
        <v>45</v>
      </c>
    </row>
    <row r="53" spans="1:12" ht="12.9" customHeight="1">
      <c r="A53" s="48" t="s">
        <v>34</v>
      </c>
      <c r="B53" s="190">
        <v>21.057317376540158</v>
      </c>
      <c r="C53" s="191">
        <v>43</v>
      </c>
      <c r="D53" s="110"/>
      <c r="E53" s="190">
        <v>20.018091271410309</v>
      </c>
      <c r="F53" s="191">
        <v>45</v>
      </c>
      <c r="G53" s="48"/>
      <c r="H53" s="190">
        <v>19.988437204769806</v>
      </c>
      <c r="I53" s="191">
        <v>45</v>
      </c>
      <c r="J53" s="48"/>
      <c r="K53" s="190">
        <v>19.129832322235618</v>
      </c>
      <c r="L53" s="191">
        <v>46</v>
      </c>
    </row>
    <row r="54" spans="1:12" ht="12.9" customHeight="1">
      <c r="A54" s="48" t="s">
        <v>50</v>
      </c>
      <c r="B54" s="190">
        <v>17.298287517630083</v>
      </c>
      <c r="C54" s="191">
        <v>49</v>
      </c>
      <c r="D54" s="110"/>
      <c r="E54" s="190">
        <v>17.278019701469226</v>
      </c>
      <c r="F54" s="191">
        <v>49</v>
      </c>
      <c r="G54" s="48"/>
      <c r="H54" s="190">
        <v>17.915978396544499</v>
      </c>
      <c r="I54" s="191">
        <v>48</v>
      </c>
      <c r="J54" s="48"/>
      <c r="K54" s="190">
        <v>18.237215639588097</v>
      </c>
      <c r="L54" s="191">
        <v>47</v>
      </c>
    </row>
    <row r="55" spans="1:12" ht="12.9" customHeight="1">
      <c r="A55" s="48" t="s">
        <v>25</v>
      </c>
      <c r="B55" s="190">
        <v>18.124659862968382</v>
      </c>
      <c r="C55" s="191">
        <v>48</v>
      </c>
      <c r="D55" s="110"/>
      <c r="E55" s="190">
        <v>18.390601017353109</v>
      </c>
      <c r="F55" s="191">
        <v>47</v>
      </c>
      <c r="G55" s="48"/>
      <c r="H55" s="190">
        <v>18.268514089457017</v>
      </c>
      <c r="I55" s="191">
        <v>46</v>
      </c>
      <c r="J55" s="48"/>
      <c r="K55" s="190">
        <v>18.056373693878257</v>
      </c>
      <c r="L55" s="191">
        <v>48</v>
      </c>
    </row>
    <row r="56" spans="1:12" ht="12.9" customHeight="1">
      <c r="A56" s="48" t="s">
        <v>53</v>
      </c>
      <c r="B56" s="190">
        <v>18.870703166587365</v>
      </c>
      <c r="C56" s="191">
        <v>47</v>
      </c>
      <c r="D56" s="110"/>
      <c r="E56" s="190">
        <v>18.042743277163119</v>
      </c>
      <c r="F56" s="191">
        <v>48</v>
      </c>
      <c r="G56" s="48"/>
      <c r="H56" s="190">
        <v>17.815026665855857</v>
      </c>
      <c r="I56" s="191">
        <v>49</v>
      </c>
      <c r="J56" s="48"/>
      <c r="K56" s="190">
        <v>17.267389663364138</v>
      </c>
      <c r="L56" s="191">
        <v>49</v>
      </c>
    </row>
    <row r="57" spans="1:12" ht="12.9" customHeight="1">
      <c r="A57" s="48" t="s">
        <v>48</v>
      </c>
      <c r="B57" s="190">
        <v>14.765425873411536</v>
      </c>
      <c r="C57" s="191">
        <v>50</v>
      </c>
      <c r="D57" s="110"/>
      <c r="E57" s="190">
        <v>14.288364280055704</v>
      </c>
      <c r="F57" s="191">
        <v>50</v>
      </c>
      <c r="G57" s="48"/>
      <c r="H57" s="190">
        <v>14.569188049073107</v>
      </c>
      <c r="I57" s="191">
        <v>50</v>
      </c>
      <c r="J57" s="48"/>
      <c r="K57" s="190">
        <v>14.66716223235413</v>
      </c>
      <c r="L57" s="191">
        <v>50</v>
      </c>
    </row>
    <row r="58" spans="1:12" ht="12.9" customHeight="1">
      <c r="A58" s="48"/>
      <c r="B58" s="190"/>
      <c r="C58" s="110"/>
      <c r="D58" s="110"/>
      <c r="E58" s="48"/>
      <c r="F58" s="110"/>
      <c r="G58" s="48"/>
      <c r="H58" s="48"/>
      <c r="I58" s="48"/>
      <c r="J58" s="48"/>
      <c r="K58" s="48"/>
      <c r="L58" s="48"/>
    </row>
    <row r="59" spans="1:12" ht="12.9" customHeight="1">
      <c r="A59" s="48" t="s">
        <v>54</v>
      </c>
      <c r="B59" s="189">
        <f>AVERAGE(B8:B57)</f>
        <v>31.405837312078926</v>
      </c>
      <c r="C59" s="110"/>
      <c r="D59" s="110"/>
      <c r="E59" s="189">
        <f>AVERAGE(E8:E57)</f>
        <v>31.117985088489341</v>
      </c>
      <c r="F59" s="110"/>
      <c r="G59" s="48"/>
      <c r="H59" s="189">
        <f>AVERAGE(H8:H57)</f>
        <v>31.243806099606278</v>
      </c>
      <c r="I59" s="48"/>
      <c r="J59" s="48"/>
      <c r="K59" s="189">
        <f>AVERAGE(K8:K57)</f>
        <v>30.895206758575117</v>
      </c>
      <c r="L59" s="48"/>
    </row>
    <row r="60" spans="1:12" ht="18" customHeight="1">
      <c r="A60" s="52"/>
      <c r="B60" s="53"/>
      <c r="C60" s="54"/>
      <c r="D60" s="53"/>
      <c r="E60" s="52"/>
      <c r="F60" s="52"/>
      <c r="G60" s="52"/>
      <c r="H60" s="52"/>
      <c r="I60" s="52"/>
      <c r="J60" s="52"/>
      <c r="K60" s="52"/>
      <c r="L60" s="52"/>
    </row>
    <row r="62" spans="1:12" ht="18" customHeight="1">
      <c r="A62" s="294" t="s">
        <v>394</v>
      </c>
    </row>
  </sheetData>
  <sortState xmlns:xlrd2="http://schemas.microsoft.com/office/spreadsheetml/2017/richdata2" ref="A8:L57">
    <sortCondition ref="L8:L57"/>
  </sortState>
  <mergeCells count="6">
    <mergeCell ref="A2:L2"/>
    <mergeCell ref="A3:L3"/>
    <mergeCell ref="B5:C5"/>
    <mergeCell ref="E5:F5"/>
    <mergeCell ref="H5:I5"/>
    <mergeCell ref="K5:L5"/>
  </mergeCells>
  <hyperlinks>
    <hyperlink ref="A1" location="TOC!A1" display="Return to info tab" xr:uid="{00000000-0004-0000-0500-000000000000}"/>
  </hyperlinks>
  <printOptions horizontalCentered="1" verticalCentered="1"/>
  <pageMargins left="0.25" right="0.25" top="0.75" bottom="0.75" header="0.3" footer="0.3"/>
  <pageSetup scale="8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92D050"/>
    <pageSetUpPr fitToPage="1"/>
  </sheetPr>
  <dimension ref="A1:L62"/>
  <sheetViews>
    <sheetView zoomScaleNormal="100" workbookViewId="0"/>
  </sheetViews>
  <sheetFormatPr defaultColWidth="9.109375" defaultRowHeight="13.2"/>
  <cols>
    <col min="1" max="1" width="14.109375" style="44" bestFit="1" customWidth="1"/>
    <col min="2" max="2" width="8.109375" style="47" customWidth="1"/>
    <col min="3" max="4" width="5.109375" style="83" customWidth="1"/>
    <col min="5" max="5" width="8.88671875" style="84" customWidth="1"/>
    <col min="6" max="7" width="5.109375" style="73" customWidth="1"/>
    <col min="8" max="8" width="8" style="14" bestFit="1" customWidth="1"/>
    <col min="9" max="9" width="6.88671875" style="14" customWidth="1"/>
    <col min="10" max="10" width="5.109375" style="14" customWidth="1"/>
    <col min="11" max="11" width="8" style="14" bestFit="1" customWidth="1"/>
    <col min="12" max="12" width="7.88671875" style="14" customWidth="1"/>
    <col min="13" max="16384" width="9.109375" style="14"/>
  </cols>
  <sheetData>
    <row r="1" spans="1:12">
      <c r="A1" s="224" t="s">
        <v>268</v>
      </c>
    </row>
    <row r="2" spans="1:12" ht="17.399999999999999">
      <c r="A2" s="303" t="s">
        <v>68</v>
      </c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</row>
    <row r="3" spans="1:12" ht="15">
      <c r="A3" s="306" t="str">
        <f>"Calendar Years "&amp;B5&amp;" - "&amp;K5</f>
        <v>Calendar Years 2018 - 2021</v>
      </c>
      <c r="B3" s="306"/>
      <c r="C3" s="306"/>
      <c r="D3" s="306"/>
      <c r="E3" s="306"/>
      <c r="F3" s="306"/>
      <c r="G3" s="306"/>
      <c r="H3" s="306"/>
      <c r="I3" s="306"/>
      <c r="J3" s="306"/>
      <c r="K3" s="306"/>
      <c r="L3" s="306"/>
    </row>
    <row r="4" spans="1:12" s="60" customFormat="1" ht="12" customHeight="1">
      <c r="A4" s="55"/>
      <c r="B4" s="56"/>
      <c r="C4" s="181"/>
      <c r="D4" s="181"/>
      <c r="E4" s="57"/>
      <c r="F4" s="58"/>
      <c r="G4" s="58"/>
      <c r="H4" s="59"/>
      <c r="I4" s="59"/>
      <c r="J4" s="59"/>
      <c r="K4" s="59"/>
      <c r="L4" s="59"/>
    </row>
    <row r="5" spans="1:12" s="62" customFormat="1" ht="12" customHeight="1">
      <c r="A5" s="61"/>
      <c r="B5" s="298">
        <f>'Table 1'!D6</f>
        <v>2018</v>
      </c>
      <c r="C5" s="298"/>
      <c r="D5" s="185"/>
      <c r="E5" s="314">
        <f>B5+1</f>
        <v>2019</v>
      </c>
      <c r="F5" s="314"/>
      <c r="G5" s="180"/>
      <c r="H5" s="314">
        <f>E5+1</f>
        <v>2020</v>
      </c>
      <c r="I5" s="314"/>
      <c r="J5" s="180"/>
      <c r="K5" s="313">
        <f>H5+1</f>
        <v>2021</v>
      </c>
      <c r="L5" s="313"/>
    </row>
    <row r="6" spans="1:12" s="62" customFormat="1" ht="12" customHeight="1">
      <c r="A6" s="63" t="s">
        <v>69</v>
      </c>
      <c r="B6" s="64" t="s">
        <v>1</v>
      </c>
      <c r="C6" s="185" t="s">
        <v>2</v>
      </c>
      <c r="D6" s="185"/>
      <c r="E6" s="65" t="s">
        <v>1</v>
      </c>
      <c r="F6" s="66" t="s">
        <v>2</v>
      </c>
      <c r="G6" s="22"/>
      <c r="H6" s="65" t="s">
        <v>1</v>
      </c>
      <c r="I6" s="66" t="s">
        <v>2</v>
      </c>
      <c r="J6" s="22"/>
      <c r="K6" s="65" t="s">
        <v>1</v>
      </c>
      <c r="L6" s="66" t="s">
        <v>2</v>
      </c>
    </row>
    <row r="7" spans="1:12" s="49" customFormat="1" ht="12" customHeight="1">
      <c r="A7" s="67"/>
      <c r="B7" s="68"/>
      <c r="C7" s="69"/>
      <c r="D7" s="69"/>
      <c r="E7" s="70"/>
      <c r="F7" s="71"/>
      <c r="G7" s="18"/>
      <c r="H7" s="70"/>
      <c r="I7" s="71"/>
      <c r="J7" s="18"/>
      <c r="K7" s="70"/>
      <c r="L7" s="71"/>
    </row>
    <row r="8" spans="1:12" s="73" customFormat="1" ht="12" customHeight="1">
      <c r="A8" s="13" t="s">
        <v>22</v>
      </c>
      <c r="B8" s="74">
        <v>69692.98492691078</v>
      </c>
      <c r="C8" s="14">
        <v>2</v>
      </c>
      <c r="D8" s="14"/>
      <c r="E8" s="74">
        <v>73213.39140879552</v>
      </c>
      <c r="F8" s="14">
        <v>2</v>
      </c>
      <c r="G8" s="14"/>
      <c r="H8" s="74">
        <v>78388.244743115429</v>
      </c>
      <c r="I8" s="14">
        <v>2</v>
      </c>
      <c r="K8" s="74">
        <v>83652.723236125472</v>
      </c>
      <c r="L8" s="14">
        <v>1</v>
      </c>
    </row>
    <row r="9" spans="1:12" s="73" customFormat="1" ht="12" customHeight="1">
      <c r="A9" s="13" t="s">
        <v>17</v>
      </c>
      <c r="B9" s="74">
        <v>72925.618846083336</v>
      </c>
      <c r="C9" s="14">
        <v>1</v>
      </c>
      <c r="D9" s="14"/>
      <c r="E9" s="74">
        <v>75532.960981204335</v>
      </c>
      <c r="F9" s="14">
        <v>1</v>
      </c>
      <c r="G9" s="14"/>
      <c r="H9" s="74">
        <v>78462.694360962822</v>
      </c>
      <c r="I9" s="14">
        <v>1</v>
      </c>
      <c r="K9" s="74">
        <v>83293.695884481815</v>
      </c>
      <c r="L9" s="14">
        <v>2</v>
      </c>
    </row>
    <row r="10" spans="1:12" s="73" customFormat="1" ht="12" customHeight="1">
      <c r="A10" s="13" t="s">
        <v>12</v>
      </c>
      <c r="B10" s="74">
        <v>64913.539182401983</v>
      </c>
      <c r="C10" s="14">
        <v>3</v>
      </c>
      <c r="D10" s="14"/>
      <c r="E10" s="74">
        <v>68437.67294350329</v>
      </c>
      <c r="F10" s="14">
        <v>3</v>
      </c>
      <c r="G10" s="14"/>
      <c r="H10" s="74">
        <v>71504.577228054695</v>
      </c>
      <c r="I10" s="14">
        <v>4</v>
      </c>
      <c r="K10" s="74">
        <v>77016.357815202762</v>
      </c>
      <c r="L10" s="14">
        <v>3</v>
      </c>
    </row>
    <row r="11" spans="1:12" s="73" customFormat="1" ht="12" customHeight="1">
      <c r="A11" s="13" t="s">
        <v>5</v>
      </c>
      <c r="B11" s="74">
        <v>64849.393729728188</v>
      </c>
      <c r="C11" s="14">
        <v>4</v>
      </c>
      <c r="D11" s="14"/>
      <c r="E11" s="74">
        <v>67366.071903205986</v>
      </c>
      <c r="F11" s="14">
        <v>4</v>
      </c>
      <c r="G11" s="14"/>
      <c r="H11" s="74">
        <v>71576.749969846089</v>
      </c>
      <c r="I11" s="14">
        <v>3</v>
      </c>
      <c r="K11" s="74">
        <v>76836.821173797245</v>
      </c>
      <c r="L11" s="14">
        <v>4</v>
      </c>
    </row>
    <row r="12" spans="1:12" s="73" customFormat="1" ht="12" customHeight="1">
      <c r="A12" s="13" t="s">
        <v>15</v>
      </c>
      <c r="B12" s="74">
        <v>61507.984665888267</v>
      </c>
      <c r="C12" s="14">
        <v>5</v>
      </c>
      <c r="D12" s="14"/>
      <c r="E12" s="74">
        <v>64919.233834250415</v>
      </c>
      <c r="F12" s="14">
        <v>5</v>
      </c>
      <c r="G12" s="14"/>
      <c r="H12" s="74">
        <v>70646.633149819885</v>
      </c>
      <c r="I12" s="14">
        <v>5</v>
      </c>
      <c r="K12" s="74">
        <v>76614.416248643276</v>
      </c>
      <c r="L12" s="14">
        <v>5</v>
      </c>
    </row>
    <row r="13" spans="1:12" s="73" customFormat="1" ht="12" customHeight="1">
      <c r="A13" s="75" t="s">
        <v>36</v>
      </c>
      <c r="B13" s="76">
        <v>60221.404492022761</v>
      </c>
      <c r="C13" s="77">
        <v>9</v>
      </c>
      <c r="D13" s="77"/>
      <c r="E13" s="76">
        <v>64189.300022556228</v>
      </c>
      <c r="F13" s="77">
        <v>7</v>
      </c>
      <c r="G13" s="77"/>
      <c r="H13" s="76">
        <v>68350.368613713174</v>
      </c>
      <c r="I13" s="77">
        <v>7</v>
      </c>
      <c r="J13" s="77"/>
      <c r="K13" s="76">
        <v>73774.844637827686</v>
      </c>
      <c r="L13" s="77">
        <v>6</v>
      </c>
    </row>
    <row r="14" spans="1:12" s="73" customFormat="1" ht="12" customHeight="1">
      <c r="A14" s="13" t="s">
        <v>49</v>
      </c>
      <c r="B14" s="74">
        <v>60830.478981591717</v>
      </c>
      <c r="C14" s="14">
        <v>6</v>
      </c>
      <c r="D14" s="14"/>
      <c r="E14" s="74">
        <v>64747.484025035097</v>
      </c>
      <c r="F14" s="14">
        <v>6</v>
      </c>
      <c r="G14" s="14"/>
      <c r="H14" s="74">
        <v>68542.24849185106</v>
      </c>
      <c r="I14" s="14">
        <v>6</v>
      </c>
      <c r="K14" s="74">
        <v>73200.205616735009</v>
      </c>
      <c r="L14" s="14">
        <v>7</v>
      </c>
    </row>
    <row r="15" spans="1:12" ht="12" customHeight="1">
      <c r="A15" s="13" t="s">
        <v>41</v>
      </c>
      <c r="B15" s="74">
        <v>58452.772028711086</v>
      </c>
      <c r="C15" s="14">
        <v>11</v>
      </c>
      <c r="D15" s="14"/>
      <c r="E15" s="74">
        <v>62124.372421300526</v>
      </c>
      <c r="F15" s="14">
        <v>10</v>
      </c>
      <c r="G15" s="14"/>
      <c r="H15" s="74">
        <v>65358.103337512453</v>
      </c>
      <c r="I15" s="14">
        <v>10</v>
      </c>
      <c r="J15" s="73"/>
      <c r="K15" s="74">
        <v>70706.008479940618</v>
      </c>
      <c r="L15" s="14">
        <v>8</v>
      </c>
    </row>
    <row r="16" spans="1:12" s="73" customFormat="1" ht="12" customHeight="1">
      <c r="A16" s="13" t="s">
        <v>21</v>
      </c>
      <c r="B16" s="74">
        <v>60577.172750442842</v>
      </c>
      <c r="C16" s="14">
        <v>7</v>
      </c>
      <c r="D16" s="14"/>
      <c r="E16" s="74">
        <v>62313.024082569551</v>
      </c>
      <c r="F16" s="14">
        <v>9</v>
      </c>
      <c r="G16" s="14"/>
      <c r="H16" s="74">
        <v>65685.353150552619</v>
      </c>
      <c r="I16" s="14">
        <v>9</v>
      </c>
      <c r="J16" s="14"/>
      <c r="K16" s="74">
        <v>69816.754848114288</v>
      </c>
      <c r="L16" s="14">
        <v>9</v>
      </c>
    </row>
    <row r="17" spans="1:12" s="73" customFormat="1" ht="12" customHeight="1">
      <c r="A17" s="13" t="s">
        <v>16</v>
      </c>
      <c r="B17" s="74">
        <v>60472.406972152101</v>
      </c>
      <c r="C17" s="14">
        <v>8</v>
      </c>
      <c r="D17" s="14"/>
      <c r="E17" s="74">
        <v>64116.758583170675</v>
      </c>
      <c r="F17" s="14">
        <v>8</v>
      </c>
      <c r="G17" s="14"/>
      <c r="H17" s="74">
        <v>65782.384927598498</v>
      </c>
      <c r="I17" s="14">
        <v>8</v>
      </c>
      <c r="K17" s="74">
        <v>69665.844855676289</v>
      </c>
      <c r="L17" s="14">
        <v>10</v>
      </c>
    </row>
    <row r="18" spans="1:12" s="73" customFormat="1" ht="12" customHeight="1">
      <c r="A18" s="13" t="s">
        <v>11</v>
      </c>
      <c r="B18" s="74">
        <v>56535.574023834619</v>
      </c>
      <c r="C18" s="14">
        <v>14</v>
      </c>
      <c r="D18" s="14"/>
      <c r="E18" s="74">
        <v>58437.885939074644</v>
      </c>
      <c r="F18" s="14">
        <v>14</v>
      </c>
      <c r="G18" s="14"/>
      <c r="H18" s="74">
        <v>62138.777942855224</v>
      </c>
      <c r="I18" s="14">
        <v>14</v>
      </c>
      <c r="K18" s="74">
        <v>67244.145094779466</v>
      </c>
      <c r="L18" s="14">
        <v>11</v>
      </c>
    </row>
    <row r="19" spans="1:12" s="73" customFormat="1" ht="12" customHeight="1">
      <c r="A19" s="13" t="s">
        <v>47</v>
      </c>
      <c r="B19" s="74">
        <v>56618.836328374724</v>
      </c>
      <c r="C19" s="14">
        <v>12</v>
      </c>
      <c r="D19" s="14"/>
      <c r="E19" s="74">
        <v>59073.406317931629</v>
      </c>
      <c r="F19" s="14">
        <v>12</v>
      </c>
      <c r="G19" s="14"/>
      <c r="H19" s="74">
        <v>62188.885969533978</v>
      </c>
      <c r="I19" s="14">
        <v>13</v>
      </c>
      <c r="K19" s="74">
        <v>66305.222444925952</v>
      </c>
      <c r="L19" s="14">
        <v>12</v>
      </c>
    </row>
    <row r="20" spans="1:12" s="73" customFormat="1" ht="12" customHeight="1">
      <c r="A20" s="13" t="s">
        <v>10</v>
      </c>
      <c r="B20" s="74">
        <v>56538.792162826147</v>
      </c>
      <c r="C20" s="14">
        <v>13</v>
      </c>
      <c r="D20" s="14"/>
      <c r="E20" s="74">
        <v>58542.576203243581</v>
      </c>
      <c r="F20" s="14">
        <v>13</v>
      </c>
      <c r="G20" s="14"/>
      <c r="H20" s="74">
        <v>62239.518219641453</v>
      </c>
      <c r="I20" s="14">
        <v>12</v>
      </c>
      <c r="K20" s="74">
        <v>66279.805655474745</v>
      </c>
      <c r="L20" s="14">
        <v>13</v>
      </c>
    </row>
    <row r="21" spans="1:12" s="73" customFormat="1" ht="12" customHeight="1">
      <c r="A21" s="13" t="s">
        <v>6</v>
      </c>
      <c r="B21" s="74">
        <v>59617.983589913209</v>
      </c>
      <c r="C21" s="14">
        <v>10</v>
      </c>
      <c r="D21" s="14"/>
      <c r="E21" s="74">
        <v>61316.534730132291</v>
      </c>
      <c r="F21" s="14">
        <v>11</v>
      </c>
      <c r="G21" s="14"/>
      <c r="H21" s="74">
        <v>62756.044514165646</v>
      </c>
      <c r="I21" s="14">
        <v>11</v>
      </c>
      <c r="K21" s="74">
        <v>65812.715904639583</v>
      </c>
      <c r="L21" s="14">
        <v>14</v>
      </c>
    </row>
    <row r="22" spans="1:12" s="73" customFormat="1" ht="12" customHeight="1">
      <c r="A22" s="13" t="s">
        <v>4</v>
      </c>
      <c r="B22" s="74">
        <v>55396.308304176651</v>
      </c>
      <c r="C22" s="14">
        <v>15</v>
      </c>
      <c r="D22" s="14"/>
      <c r="E22" s="74">
        <v>57110.091743119265</v>
      </c>
      <c r="F22" s="14">
        <v>15</v>
      </c>
      <c r="G22" s="14"/>
      <c r="H22" s="74">
        <v>60863.944582662567</v>
      </c>
      <c r="I22" s="14">
        <v>15</v>
      </c>
      <c r="K22" s="74">
        <v>64524.200333441724</v>
      </c>
      <c r="L22" s="14">
        <v>15</v>
      </c>
    </row>
    <row r="23" spans="1:12" s="73" customFormat="1" ht="12" customHeight="1">
      <c r="A23" s="13" t="s">
        <v>51</v>
      </c>
      <c r="B23" s="74">
        <v>52166.000228493089</v>
      </c>
      <c r="C23" s="14">
        <v>20</v>
      </c>
      <c r="D23" s="14"/>
      <c r="E23" s="74">
        <v>55293.612401941289</v>
      </c>
      <c r="F23" s="14">
        <v>19</v>
      </c>
      <c r="G23" s="14"/>
      <c r="H23" s="74">
        <v>60445.902881189133</v>
      </c>
      <c r="I23" s="14">
        <v>17</v>
      </c>
      <c r="K23" s="74">
        <v>64462.080734797448</v>
      </c>
      <c r="L23" s="14">
        <v>16</v>
      </c>
    </row>
    <row r="24" spans="1:12" s="73" customFormat="1" ht="12" customHeight="1">
      <c r="A24" s="13" t="s">
        <v>18</v>
      </c>
      <c r="B24" s="74">
        <v>52658.985427995947</v>
      </c>
      <c r="C24" s="14">
        <v>18</v>
      </c>
      <c r="D24" s="14"/>
      <c r="E24" s="74">
        <v>55829.931550153306</v>
      </c>
      <c r="F24" s="14">
        <v>17</v>
      </c>
      <c r="G24" s="14"/>
      <c r="H24" s="74">
        <v>59940.942996399477</v>
      </c>
      <c r="I24" s="14">
        <v>18</v>
      </c>
      <c r="K24" s="74">
        <v>64376.466078257778</v>
      </c>
      <c r="L24" s="14">
        <v>17</v>
      </c>
    </row>
    <row r="25" spans="1:12" s="73" customFormat="1" ht="12" customHeight="1">
      <c r="A25" s="13" t="s">
        <v>28</v>
      </c>
      <c r="B25" s="74">
        <v>55029.580465522173</v>
      </c>
      <c r="C25" s="14">
        <v>16</v>
      </c>
      <c r="D25" s="14"/>
      <c r="E25" s="74">
        <v>56952.219644800178</v>
      </c>
      <c r="F25" s="14">
        <v>16</v>
      </c>
      <c r="G25" s="14"/>
      <c r="H25" s="74">
        <v>60685.470134819137</v>
      </c>
      <c r="I25" s="14">
        <v>16</v>
      </c>
      <c r="K25" s="74">
        <v>64278.841436661489</v>
      </c>
      <c r="L25" s="14">
        <v>18</v>
      </c>
    </row>
    <row r="26" spans="1:12" s="73" customFormat="1" ht="12" customHeight="1">
      <c r="A26" s="13" t="s">
        <v>52</v>
      </c>
      <c r="B26" s="74">
        <v>51519.696490350281</v>
      </c>
      <c r="C26" s="14">
        <v>24</v>
      </c>
      <c r="D26" s="14"/>
      <c r="E26" s="74">
        <v>54559.557159774944</v>
      </c>
      <c r="F26" s="14">
        <v>21</v>
      </c>
      <c r="G26" s="14"/>
      <c r="H26" s="74">
        <v>57292.410564854814</v>
      </c>
      <c r="I26" s="14">
        <v>21</v>
      </c>
      <c r="K26" s="74">
        <v>62270.356246012605</v>
      </c>
      <c r="L26" s="14">
        <v>19</v>
      </c>
    </row>
    <row r="27" spans="1:12" s="73" customFormat="1" ht="12" customHeight="1">
      <c r="A27" s="13" t="s">
        <v>8</v>
      </c>
      <c r="B27" s="74">
        <v>52409.442034629537</v>
      </c>
      <c r="C27" s="14">
        <v>19</v>
      </c>
      <c r="D27" s="14"/>
      <c r="E27" s="74">
        <v>55441.560019818084</v>
      </c>
      <c r="F27" s="14">
        <v>18</v>
      </c>
      <c r="G27" s="14"/>
      <c r="H27" s="74">
        <v>59296.492579708793</v>
      </c>
      <c r="I27" s="14">
        <v>19</v>
      </c>
      <c r="K27" s="74">
        <v>61882.367520175969</v>
      </c>
      <c r="L27" s="14">
        <v>20</v>
      </c>
    </row>
    <row r="28" spans="1:12" s="73" customFormat="1" ht="12" customHeight="1">
      <c r="A28" s="13" t="s">
        <v>24</v>
      </c>
      <c r="B28" s="74">
        <v>50566.73807564826</v>
      </c>
      <c r="C28" s="14">
        <v>27</v>
      </c>
      <c r="D28" s="14"/>
      <c r="E28" s="74">
        <v>52717.804845188875</v>
      </c>
      <c r="F28" s="14">
        <v>27</v>
      </c>
      <c r="G28" s="14"/>
      <c r="H28" s="74">
        <v>57005.255633325978</v>
      </c>
      <c r="I28" s="14">
        <v>23</v>
      </c>
      <c r="K28" s="74">
        <v>61596.079276427736</v>
      </c>
      <c r="L28" s="14">
        <v>21</v>
      </c>
    </row>
    <row r="29" spans="1:12" s="73" customFormat="1" ht="12" customHeight="1">
      <c r="A29" s="13" t="s">
        <v>20</v>
      </c>
      <c r="B29" s="74">
        <v>51915.705365619957</v>
      </c>
      <c r="C29" s="14">
        <v>23</v>
      </c>
      <c r="D29" s="14"/>
      <c r="E29" s="74">
        <v>54182.176623474945</v>
      </c>
      <c r="F29" s="14">
        <v>23</v>
      </c>
      <c r="G29" s="14"/>
      <c r="H29" s="74">
        <v>57421.505973881634</v>
      </c>
      <c r="I29" s="14">
        <v>20</v>
      </c>
      <c r="K29" s="74">
        <v>61205.372329265483</v>
      </c>
      <c r="L29" s="14">
        <v>22</v>
      </c>
    </row>
    <row r="30" spans="1:12" s="73" customFormat="1" ht="12" customHeight="1">
      <c r="A30" s="13" t="s">
        <v>7</v>
      </c>
      <c r="B30" s="74">
        <v>52163.530187654564</v>
      </c>
      <c r="C30" s="14">
        <v>21</v>
      </c>
      <c r="D30" s="14"/>
      <c r="E30" s="74">
        <v>54699.958957718212</v>
      </c>
      <c r="F30" s="14">
        <v>20</v>
      </c>
      <c r="G30" s="14"/>
      <c r="H30" s="74">
        <v>57241.456260060018</v>
      </c>
      <c r="I30" s="14">
        <v>22</v>
      </c>
      <c r="K30" s="74">
        <v>60946.562491979137</v>
      </c>
      <c r="L30" s="14">
        <v>23</v>
      </c>
    </row>
    <row r="31" spans="1:12" s="73" customFormat="1" ht="12" customHeight="1">
      <c r="A31" s="13" t="s">
        <v>31</v>
      </c>
      <c r="B31" s="74">
        <v>49678.064381810895</v>
      </c>
      <c r="C31" s="14">
        <v>28</v>
      </c>
      <c r="D31" s="14"/>
      <c r="E31" s="74">
        <v>52602.345498107978</v>
      </c>
      <c r="F31" s="14">
        <v>28</v>
      </c>
      <c r="G31" s="14"/>
      <c r="H31" s="74">
        <v>55406.090612577558</v>
      </c>
      <c r="I31" s="14">
        <v>28</v>
      </c>
      <c r="J31" s="14"/>
      <c r="K31" s="74">
        <v>60212.704171226957</v>
      </c>
      <c r="L31" s="14">
        <v>24</v>
      </c>
    </row>
    <row r="32" spans="1:12" s="73" customFormat="1" ht="12" customHeight="1">
      <c r="A32" s="13" t="s">
        <v>29</v>
      </c>
      <c r="B32" s="74">
        <v>52716.173466025175</v>
      </c>
      <c r="C32" s="14">
        <v>17</v>
      </c>
      <c r="D32" s="14"/>
      <c r="E32" s="74">
        <v>54216.511412956526</v>
      </c>
      <c r="F32" s="14">
        <v>22</v>
      </c>
      <c r="G32" s="14"/>
      <c r="H32" s="74">
        <v>56323.811405746223</v>
      </c>
      <c r="I32" s="14">
        <v>24</v>
      </c>
      <c r="K32" s="74">
        <v>59930.79419245274</v>
      </c>
      <c r="L32" s="14">
        <v>25</v>
      </c>
    </row>
    <row r="33" spans="1:12" s="73" customFormat="1" ht="12" customHeight="1">
      <c r="A33" s="13" t="s">
        <v>40</v>
      </c>
      <c r="B33" s="74">
        <v>52005.206574136369</v>
      </c>
      <c r="C33" s="14">
        <v>22</v>
      </c>
      <c r="D33" s="14"/>
      <c r="E33" s="74">
        <v>54075.708733257619</v>
      </c>
      <c r="F33" s="14">
        <v>24</v>
      </c>
      <c r="G33" s="14"/>
      <c r="H33" s="74">
        <v>55600.83145624325</v>
      </c>
      <c r="I33" s="14">
        <v>27</v>
      </c>
      <c r="K33" s="74">
        <v>59864.712544636961</v>
      </c>
      <c r="L33" s="14">
        <v>26</v>
      </c>
    </row>
    <row r="34" spans="1:12" s="73" customFormat="1" ht="12" customHeight="1">
      <c r="A34" s="13" t="s">
        <v>19</v>
      </c>
      <c r="B34" s="74">
        <v>50907.802086651012</v>
      </c>
      <c r="C34" s="14">
        <v>25</v>
      </c>
      <c r="D34" s="14"/>
      <c r="E34" s="74">
        <v>52892.651652760374</v>
      </c>
      <c r="F34" s="14">
        <v>25</v>
      </c>
      <c r="G34" s="14"/>
      <c r="H34" s="74">
        <v>55941.06093640827</v>
      </c>
      <c r="I34" s="14">
        <v>26</v>
      </c>
      <c r="K34" s="74">
        <v>59626.320492110797</v>
      </c>
      <c r="L34" s="14">
        <v>27</v>
      </c>
    </row>
    <row r="35" spans="1:12" s="73" customFormat="1" ht="12" customHeight="1">
      <c r="A35" s="13" t="s">
        <v>39</v>
      </c>
      <c r="B35" s="74">
        <v>50663.330117766171</v>
      </c>
      <c r="C35" s="14">
        <v>26</v>
      </c>
      <c r="D35" s="14"/>
      <c r="E35" s="74">
        <v>52876.372775157506</v>
      </c>
      <c r="F35" s="14">
        <v>26</v>
      </c>
      <c r="G35" s="14"/>
      <c r="H35" s="74">
        <v>55974.222379661296</v>
      </c>
      <c r="I35" s="14">
        <v>25</v>
      </c>
      <c r="K35" s="74">
        <v>58924.337435450776</v>
      </c>
      <c r="L35" s="14">
        <v>28</v>
      </c>
    </row>
    <row r="36" spans="1:12" s="73" customFormat="1" ht="12" customHeight="1">
      <c r="A36" s="13" t="s">
        <v>9</v>
      </c>
      <c r="B36" s="74">
        <v>48140.611984228359</v>
      </c>
      <c r="C36" s="14">
        <v>31</v>
      </c>
      <c r="D36" s="14"/>
      <c r="E36" s="74">
        <v>50728.294267274752</v>
      </c>
      <c r="F36" s="14">
        <v>29</v>
      </c>
      <c r="G36" s="14"/>
      <c r="H36" s="74">
        <v>54912.279413923716</v>
      </c>
      <c r="I36" s="14">
        <v>29</v>
      </c>
      <c r="K36" s="74">
        <v>58483.931828599372</v>
      </c>
      <c r="L36" s="14">
        <v>29</v>
      </c>
    </row>
    <row r="37" spans="1:12" s="73" customFormat="1" ht="12" customHeight="1">
      <c r="A37" s="13" t="s">
        <v>27</v>
      </c>
      <c r="B37" s="74">
        <v>49162.636164443858</v>
      </c>
      <c r="C37" s="14">
        <v>29</v>
      </c>
      <c r="D37" s="14"/>
      <c r="E37" s="74">
        <v>50367.183434045335</v>
      </c>
      <c r="F37" s="14">
        <v>30</v>
      </c>
      <c r="G37" s="14"/>
      <c r="H37" s="74">
        <v>53311.961824824088</v>
      </c>
      <c r="I37" s="14">
        <v>33</v>
      </c>
      <c r="K37" s="74">
        <v>57162.538101938597</v>
      </c>
      <c r="L37" s="14">
        <v>30</v>
      </c>
    </row>
    <row r="38" spans="1:12" s="73" customFormat="1" ht="12" customHeight="1">
      <c r="A38" s="13" t="s">
        <v>33</v>
      </c>
      <c r="B38" s="74">
        <v>47611.908391793288</v>
      </c>
      <c r="C38" s="14">
        <v>32</v>
      </c>
      <c r="D38" s="14"/>
      <c r="E38" s="74">
        <v>50288.62014650448</v>
      </c>
      <c r="F38" s="14">
        <v>31</v>
      </c>
      <c r="G38" s="14"/>
      <c r="H38" s="74">
        <v>54106.038245505173</v>
      </c>
      <c r="I38" s="14">
        <v>30</v>
      </c>
      <c r="K38" s="74">
        <v>56948.611346309015</v>
      </c>
      <c r="L38" s="14">
        <v>31</v>
      </c>
    </row>
    <row r="39" spans="1:12" s="73" customFormat="1" ht="12" customHeight="1">
      <c r="A39" s="13" t="s">
        <v>26</v>
      </c>
      <c r="B39" s="74">
        <v>48326.620386467825</v>
      </c>
      <c r="C39" s="14">
        <v>30</v>
      </c>
      <c r="D39" s="14"/>
      <c r="E39" s="74">
        <v>50034.648035928432</v>
      </c>
      <c r="F39" s="14">
        <v>32</v>
      </c>
      <c r="G39" s="14"/>
      <c r="H39" s="74">
        <v>53545.315428315822</v>
      </c>
      <c r="I39" s="14">
        <v>31</v>
      </c>
      <c r="K39" s="74">
        <v>56879.001108402474</v>
      </c>
      <c r="L39" s="14">
        <v>32</v>
      </c>
    </row>
    <row r="40" spans="1:12" s="73" customFormat="1" ht="12" customHeight="1">
      <c r="A40" s="13" t="s">
        <v>53</v>
      </c>
      <c r="B40" s="74">
        <v>46869.917116540033</v>
      </c>
      <c r="C40" s="14">
        <v>36</v>
      </c>
      <c r="D40" s="14"/>
      <c r="E40" s="74">
        <v>49342.837133133733</v>
      </c>
      <c r="F40" s="14">
        <v>33</v>
      </c>
      <c r="G40" s="14"/>
      <c r="H40" s="74">
        <v>52351.4263266282</v>
      </c>
      <c r="I40" s="14">
        <v>34</v>
      </c>
      <c r="J40" s="14"/>
      <c r="K40" s="74">
        <v>56560.29675344914</v>
      </c>
      <c r="L40" s="14">
        <v>33</v>
      </c>
    </row>
    <row r="41" spans="1:12" s="73" customFormat="1" ht="12" customHeight="1">
      <c r="A41" s="13" t="s">
        <v>38</v>
      </c>
      <c r="B41" s="74">
        <v>46944.988910535372</v>
      </c>
      <c r="C41" s="14">
        <v>35</v>
      </c>
      <c r="D41" s="14"/>
      <c r="E41" s="74">
        <v>48748.532552706092</v>
      </c>
      <c r="F41" s="14">
        <v>37</v>
      </c>
      <c r="G41" s="14"/>
      <c r="H41" s="74">
        <v>52218.728244511498</v>
      </c>
      <c r="I41" s="14">
        <v>37</v>
      </c>
      <c r="K41" s="74">
        <v>56497.332862179392</v>
      </c>
      <c r="L41" s="14">
        <v>34</v>
      </c>
    </row>
    <row r="42" spans="1:12" s="73" customFormat="1" ht="12" customHeight="1">
      <c r="A42" s="13" t="s">
        <v>37</v>
      </c>
      <c r="B42" s="74">
        <v>47457.442995012221</v>
      </c>
      <c r="C42" s="14">
        <v>33</v>
      </c>
      <c r="D42" s="14"/>
      <c r="E42" s="74">
        <v>49142.389600719805</v>
      </c>
      <c r="F42" s="14">
        <v>34</v>
      </c>
      <c r="G42" s="14"/>
      <c r="H42" s="74">
        <v>53388.104728167331</v>
      </c>
      <c r="I42" s="14">
        <v>32</v>
      </c>
      <c r="J42" s="14"/>
      <c r="K42" s="74">
        <v>56493.660063849573</v>
      </c>
      <c r="L42" s="14">
        <v>35</v>
      </c>
    </row>
    <row r="43" spans="1:12" ht="12" customHeight="1">
      <c r="A43" s="13" t="s">
        <v>35</v>
      </c>
      <c r="B43" s="74">
        <v>46352.441842518245</v>
      </c>
      <c r="C43" s="14">
        <v>39</v>
      </c>
      <c r="D43" s="14"/>
      <c r="E43" s="74">
        <v>48740.925023262993</v>
      </c>
      <c r="F43" s="14">
        <v>38</v>
      </c>
      <c r="G43" s="14"/>
      <c r="H43" s="74">
        <v>51899.90568200194</v>
      </c>
      <c r="I43" s="14">
        <v>40</v>
      </c>
      <c r="K43" s="74">
        <v>56173.433788619681</v>
      </c>
      <c r="L43" s="14">
        <v>36</v>
      </c>
    </row>
    <row r="44" spans="1:12" ht="12" customHeight="1">
      <c r="A44" s="13" t="s">
        <v>32</v>
      </c>
      <c r="B44" s="74">
        <v>45665.05789563695</v>
      </c>
      <c r="C44" s="14">
        <v>41</v>
      </c>
      <c r="D44" s="14"/>
      <c r="E44" s="74">
        <v>48580.181093147803</v>
      </c>
      <c r="F44" s="14">
        <v>40</v>
      </c>
      <c r="G44" s="14"/>
      <c r="H44" s="74">
        <v>52224.833347756823</v>
      </c>
      <c r="I44" s="14">
        <v>36</v>
      </c>
      <c r="J44" s="73"/>
      <c r="K44" s="74">
        <v>56019.143342895019</v>
      </c>
      <c r="L44" s="14">
        <v>37</v>
      </c>
    </row>
    <row r="45" spans="1:12" ht="12" customHeight="1">
      <c r="A45" s="13" t="s">
        <v>44</v>
      </c>
      <c r="B45" s="74">
        <v>46855.381680019855</v>
      </c>
      <c r="C45" s="14">
        <v>37</v>
      </c>
      <c r="D45" s="14"/>
      <c r="E45" s="74">
        <v>49083.491630654557</v>
      </c>
      <c r="F45" s="14">
        <v>35</v>
      </c>
      <c r="G45" s="14"/>
      <c r="H45" s="74">
        <v>51986.910067314326</v>
      </c>
      <c r="I45" s="14">
        <v>39</v>
      </c>
      <c r="K45" s="74">
        <v>55785.945472253239</v>
      </c>
      <c r="L45" s="14">
        <v>38</v>
      </c>
    </row>
    <row r="46" spans="1:12" ht="12" customHeight="1">
      <c r="A46" s="13" t="s">
        <v>42</v>
      </c>
      <c r="B46" s="74">
        <v>45466.11852261654</v>
      </c>
      <c r="C46" s="14">
        <v>42</v>
      </c>
      <c r="D46" s="14"/>
      <c r="E46" s="74">
        <v>48123.791901320852</v>
      </c>
      <c r="F46" s="14">
        <v>41</v>
      </c>
      <c r="G46" s="14"/>
      <c r="H46" s="74">
        <v>52326.836524897095</v>
      </c>
      <c r="I46" s="14">
        <v>35</v>
      </c>
      <c r="K46" s="74">
        <v>55486.773801467665</v>
      </c>
      <c r="L46" s="14">
        <v>39</v>
      </c>
    </row>
    <row r="47" spans="1:12" ht="12" customHeight="1">
      <c r="A47" s="13" t="s">
        <v>46</v>
      </c>
      <c r="B47" s="74">
        <v>47084.992087907929</v>
      </c>
      <c r="C47" s="14">
        <v>34</v>
      </c>
      <c r="D47" s="14"/>
      <c r="E47" s="74">
        <v>49000.619526041417</v>
      </c>
      <c r="F47" s="14">
        <v>36</v>
      </c>
      <c r="G47" s="14"/>
      <c r="H47" s="74">
        <v>52108.081900000994</v>
      </c>
      <c r="I47" s="14">
        <v>38</v>
      </c>
      <c r="K47" s="74">
        <v>55324.846668883416</v>
      </c>
      <c r="L47" s="14">
        <v>40</v>
      </c>
    </row>
    <row r="48" spans="1:12" ht="12" customHeight="1">
      <c r="A48" s="13" t="s">
        <v>34</v>
      </c>
      <c r="B48" s="74">
        <v>46056.532132832785</v>
      </c>
      <c r="C48" s="14">
        <v>40</v>
      </c>
      <c r="D48" s="14"/>
      <c r="E48" s="74">
        <v>47667.774738785542</v>
      </c>
      <c r="F48" s="14">
        <v>42</v>
      </c>
      <c r="G48" s="14"/>
      <c r="H48" s="74">
        <v>50809.263753914849</v>
      </c>
      <c r="I48" s="14">
        <v>41</v>
      </c>
      <c r="J48" s="73"/>
      <c r="K48" s="74">
        <v>54216.728333427403</v>
      </c>
      <c r="L48" s="14">
        <v>41</v>
      </c>
    </row>
    <row r="49" spans="1:12" ht="12" customHeight="1">
      <c r="A49" s="13" t="s">
        <v>50</v>
      </c>
      <c r="B49" s="74">
        <v>46415.03843457569</v>
      </c>
      <c r="C49" s="14">
        <v>38</v>
      </c>
      <c r="D49" s="14"/>
      <c r="E49" s="74">
        <v>48646.431002009231</v>
      </c>
      <c r="F49" s="14">
        <v>39</v>
      </c>
      <c r="G49" s="14"/>
      <c r="H49" s="74">
        <v>50517.752132681446</v>
      </c>
      <c r="I49" s="14">
        <v>42</v>
      </c>
      <c r="J49" s="73"/>
      <c r="K49" s="74">
        <v>53870.114650461204</v>
      </c>
      <c r="L49" s="14">
        <v>42</v>
      </c>
    </row>
    <row r="50" spans="1:12" ht="12" customHeight="1">
      <c r="A50" s="13" t="s">
        <v>43</v>
      </c>
      <c r="B50" s="74">
        <v>44155.466008266383</v>
      </c>
      <c r="C50" s="14">
        <v>43</v>
      </c>
      <c r="D50" s="14"/>
      <c r="E50" s="74">
        <v>46680.943913227326</v>
      </c>
      <c r="F50" s="14">
        <v>43</v>
      </c>
      <c r="G50" s="14"/>
      <c r="H50" s="74">
        <v>49105.341560624234</v>
      </c>
      <c r="I50" s="14">
        <v>44</v>
      </c>
      <c r="K50" s="74">
        <v>52466.765111868233</v>
      </c>
      <c r="L50" s="14">
        <v>43</v>
      </c>
    </row>
    <row r="51" spans="1:12" ht="12" customHeight="1">
      <c r="A51" s="13" t="s">
        <v>45</v>
      </c>
      <c r="B51" s="74">
        <v>43216.861740894004</v>
      </c>
      <c r="C51" s="14">
        <v>45</v>
      </c>
      <c r="D51" s="14"/>
      <c r="E51" s="74">
        <v>45923.511605667802</v>
      </c>
      <c r="F51" s="14">
        <v>44</v>
      </c>
      <c r="G51" s="14"/>
      <c r="H51" s="74">
        <v>49491.225107859631</v>
      </c>
      <c r="I51" s="14">
        <v>43</v>
      </c>
      <c r="K51" s="74">
        <v>52369.085965081176</v>
      </c>
      <c r="L51" s="14">
        <v>44</v>
      </c>
    </row>
    <row r="52" spans="1:12" ht="12" customHeight="1">
      <c r="A52" s="13" t="s">
        <v>30</v>
      </c>
      <c r="B52" s="74">
        <v>41974.26342692702</v>
      </c>
      <c r="C52" s="14">
        <v>46</v>
      </c>
      <c r="D52" s="14"/>
      <c r="E52" s="74">
        <v>43875.014144732238</v>
      </c>
      <c r="F52" s="14">
        <v>46</v>
      </c>
      <c r="G52" s="14"/>
      <c r="H52" s="74">
        <v>47525.420974174274</v>
      </c>
      <c r="I52" s="14">
        <v>45</v>
      </c>
      <c r="K52" s="74">
        <v>51266.2677069247</v>
      </c>
      <c r="L52" s="14">
        <v>45</v>
      </c>
    </row>
    <row r="53" spans="1:12" ht="12" customHeight="1">
      <c r="A53" s="13" t="s">
        <v>25</v>
      </c>
      <c r="B53" s="74">
        <v>43383.931583096753</v>
      </c>
      <c r="C53" s="14">
        <v>44</v>
      </c>
      <c r="D53" s="14"/>
      <c r="E53" s="74">
        <v>44324.3700253774</v>
      </c>
      <c r="F53" s="14">
        <v>45</v>
      </c>
      <c r="G53" s="14"/>
      <c r="H53" s="74">
        <v>47153.904480133002</v>
      </c>
      <c r="I53" s="14">
        <v>46</v>
      </c>
      <c r="K53" s="74">
        <v>50625.022514029755</v>
      </c>
      <c r="L53" s="14">
        <v>46</v>
      </c>
    </row>
    <row r="54" spans="1:12" ht="12" customHeight="1">
      <c r="A54" s="13" t="s">
        <v>13</v>
      </c>
      <c r="B54" s="74">
        <v>41217.991908139455</v>
      </c>
      <c r="C54" s="14">
        <v>49</v>
      </c>
      <c r="D54" s="14"/>
      <c r="E54" s="74">
        <v>43529.49985451244</v>
      </c>
      <c r="F54" s="14">
        <v>47</v>
      </c>
      <c r="G54" s="14"/>
      <c r="H54" s="74">
        <v>46760.289879984848</v>
      </c>
      <c r="I54" s="14">
        <v>47</v>
      </c>
      <c r="K54" s="74">
        <v>50310.674958894117</v>
      </c>
      <c r="L54" s="14">
        <v>47</v>
      </c>
    </row>
    <row r="55" spans="1:12" ht="12" customHeight="1">
      <c r="A55" s="13" t="s">
        <v>48</v>
      </c>
      <c r="B55" s="74">
        <v>41538.503273956347</v>
      </c>
      <c r="C55" s="14">
        <v>47</v>
      </c>
      <c r="D55" s="14"/>
      <c r="E55" s="74">
        <v>43287.908385827446</v>
      </c>
      <c r="F55" s="14">
        <v>48</v>
      </c>
      <c r="G55" s="14"/>
      <c r="H55" s="74">
        <v>46178.984529343739</v>
      </c>
      <c r="I55" s="14">
        <v>48</v>
      </c>
      <c r="K55" s="74">
        <v>49768.833644154409</v>
      </c>
      <c r="L55" s="14">
        <v>48</v>
      </c>
    </row>
    <row r="56" spans="1:12" ht="12" customHeight="1">
      <c r="A56" s="13" t="s">
        <v>14</v>
      </c>
      <c r="B56" s="74">
        <v>41279.407573672201</v>
      </c>
      <c r="C56" s="14">
        <v>48</v>
      </c>
      <c r="D56" s="14"/>
      <c r="E56" s="74">
        <v>42950.795087840124</v>
      </c>
      <c r="F56" s="14">
        <v>49</v>
      </c>
      <c r="G56" s="14"/>
      <c r="H56" s="74">
        <v>45240.412605221369</v>
      </c>
      <c r="I56" s="14">
        <v>49</v>
      </c>
      <c r="K56" s="74">
        <v>48487.82277102278</v>
      </c>
      <c r="L56" s="14">
        <v>49</v>
      </c>
    </row>
    <row r="57" spans="1:12" ht="12" customHeight="1">
      <c r="A57" s="13" t="s">
        <v>23</v>
      </c>
      <c r="B57" s="74">
        <v>37900.328714476949</v>
      </c>
      <c r="C57" s="14">
        <v>50</v>
      </c>
      <c r="D57" s="14"/>
      <c r="E57" s="74">
        <v>39445.452833817391</v>
      </c>
      <c r="F57" s="14">
        <v>50</v>
      </c>
      <c r="G57" s="14"/>
      <c r="H57" s="74">
        <v>42716.41972761738</v>
      </c>
      <c r="I57" s="14">
        <v>50</v>
      </c>
      <c r="K57" s="74">
        <v>45881.018927343204</v>
      </c>
      <c r="L57" s="14">
        <v>50</v>
      </c>
    </row>
    <row r="58" spans="1:12" s="73" customFormat="1" ht="12" customHeight="1">
      <c r="A58" s="13"/>
      <c r="B58" s="14"/>
      <c r="C58" s="14"/>
      <c r="D58" s="14"/>
      <c r="E58" s="14"/>
      <c r="F58" s="14"/>
      <c r="G58" s="14"/>
    </row>
    <row r="59" spans="1:12" s="73" customFormat="1" ht="12" customHeight="1">
      <c r="A59" s="13" t="s">
        <v>54</v>
      </c>
      <c r="B59" s="72">
        <f>AVERAGE(B8:B57)</f>
        <v>51732.558973238403</v>
      </c>
      <c r="C59" s="14"/>
      <c r="D59" s="14"/>
      <c r="E59" s="72">
        <f>AVERAGE(E8:E57)</f>
        <v>54125.887847014797</v>
      </c>
      <c r="F59" s="14"/>
      <c r="G59" s="14"/>
      <c r="H59" s="72">
        <f>AVERAGE(H8:H57)</f>
        <v>57458.788390043257</v>
      </c>
      <c r="K59" s="72">
        <f>AVERAGE(K8:K57)</f>
        <v>61427.972138026307</v>
      </c>
    </row>
    <row r="60" spans="1:12">
      <c r="A60" s="78"/>
      <c r="B60" s="79"/>
      <c r="C60" s="80"/>
      <c r="D60" s="80"/>
      <c r="E60" s="81"/>
      <c r="F60" s="82"/>
      <c r="G60" s="82"/>
      <c r="H60" s="58"/>
      <c r="I60" s="58"/>
      <c r="J60" s="58"/>
      <c r="K60" s="58"/>
      <c r="L60" s="58"/>
    </row>
    <row r="62" spans="1:12">
      <c r="A62" s="294" t="s">
        <v>394</v>
      </c>
    </row>
  </sheetData>
  <sortState xmlns:xlrd2="http://schemas.microsoft.com/office/spreadsheetml/2017/richdata2" ref="A8:L57">
    <sortCondition ref="L8:L57"/>
  </sortState>
  <mergeCells count="6">
    <mergeCell ref="K5:L5"/>
    <mergeCell ref="H5:I5"/>
    <mergeCell ref="B5:C5"/>
    <mergeCell ref="E5:F5"/>
    <mergeCell ref="A2:L2"/>
    <mergeCell ref="A3:L3"/>
  </mergeCells>
  <hyperlinks>
    <hyperlink ref="A1" location="TOC!A1" display="Return to info tab" xr:uid="{00000000-0004-0000-0600-000000000000}"/>
  </hyperlinks>
  <printOptions horizontalCentered="1"/>
  <pageMargins left="0.61" right="0.9" top="0.75" bottom="0.5" header="0.5" footer="0.5"/>
  <pageSetup scale="98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rgb="FF92D050"/>
  </sheetPr>
  <dimension ref="A1:I61"/>
  <sheetViews>
    <sheetView zoomScaleNormal="100" workbookViewId="0"/>
  </sheetViews>
  <sheetFormatPr defaultColWidth="9.109375" defaultRowHeight="13.2"/>
  <cols>
    <col min="1" max="1" width="7.88671875" style="14" customWidth="1"/>
    <col min="2" max="3" width="10.109375" style="14" customWidth="1"/>
    <col min="4" max="4" width="10" style="14" customWidth="1"/>
    <col min="5" max="5" width="7" style="14" customWidth="1"/>
    <col min="6" max="6" width="8" style="14" customWidth="1"/>
    <col min="7" max="7" width="9.5546875" style="14" customWidth="1"/>
    <col min="8" max="8" width="10.109375" style="14" customWidth="1"/>
    <col min="9" max="9" width="9.5546875" style="14" customWidth="1"/>
    <col min="10" max="16384" width="9.109375" style="14"/>
  </cols>
  <sheetData>
    <row r="1" spans="1:9">
      <c r="A1" s="224" t="s">
        <v>268</v>
      </c>
    </row>
    <row r="2" spans="1:9" ht="17.399999999999999">
      <c r="A2" s="303" t="s">
        <v>70</v>
      </c>
      <c r="B2" s="303"/>
      <c r="C2" s="303"/>
      <c r="D2" s="303"/>
      <c r="E2" s="303"/>
      <c r="F2" s="303"/>
      <c r="G2" s="303"/>
      <c r="H2" s="303"/>
      <c r="I2" s="303"/>
    </row>
    <row r="3" spans="1:9" ht="17.399999999999999" customHeight="1">
      <c r="A3" s="85"/>
      <c r="B3" s="85"/>
      <c r="C3" s="85"/>
      <c r="D3" s="85"/>
      <c r="E3" s="13"/>
      <c r="F3" s="86"/>
      <c r="G3" s="86"/>
      <c r="H3" s="86"/>
      <c r="I3" s="86"/>
    </row>
    <row r="4" spans="1:9">
      <c r="A4" s="87" t="s">
        <v>61</v>
      </c>
      <c r="B4" s="316" t="s">
        <v>71</v>
      </c>
      <c r="C4" s="317"/>
      <c r="D4" s="87" t="s">
        <v>72</v>
      </c>
      <c r="F4" s="87" t="s">
        <v>61</v>
      </c>
      <c r="G4" s="316" t="s">
        <v>71</v>
      </c>
      <c r="H4" s="317"/>
      <c r="I4" s="87" t="s">
        <v>72</v>
      </c>
    </row>
    <row r="5" spans="1:9">
      <c r="A5" s="88" t="s">
        <v>65</v>
      </c>
      <c r="B5" s="89" t="s">
        <v>72</v>
      </c>
      <c r="C5" s="90" t="s">
        <v>73</v>
      </c>
      <c r="D5" s="88" t="s">
        <v>74</v>
      </c>
      <c r="F5" s="88" t="s">
        <v>65</v>
      </c>
      <c r="G5" s="89" t="s">
        <v>72</v>
      </c>
      <c r="H5" s="90" t="s">
        <v>73</v>
      </c>
      <c r="I5" s="88" t="s">
        <v>74</v>
      </c>
    </row>
    <row r="6" spans="1:9">
      <c r="A6" s="91"/>
      <c r="B6" s="91"/>
      <c r="C6" s="91"/>
      <c r="D6" s="69"/>
      <c r="F6" s="91"/>
      <c r="G6" s="91"/>
      <c r="H6" s="91"/>
      <c r="I6" s="69"/>
    </row>
    <row r="7" spans="1:9">
      <c r="A7" s="91">
        <v>2020</v>
      </c>
      <c r="B7" s="92">
        <v>96.9</v>
      </c>
      <c r="C7" s="92">
        <v>98.63</v>
      </c>
      <c r="D7" s="284">
        <v>27</v>
      </c>
      <c r="F7" s="91"/>
      <c r="G7" s="91"/>
      <c r="H7" s="91"/>
      <c r="I7" s="69"/>
    </row>
    <row r="8" spans="1:9">
      <c r="A8" s="91"/>
      <c r="B8" s="91"/>
      <c r="C8" s="91"/>
      <c r="D8" s="69"/>
      <c r="F8" s="91"/>
      <c r="G8" s="91"/>
      <c r="H8" s="91"/>
      <c r="I8" s="69"/>
    </row>
    <row r="9" spans="1:9">
      <c r="A9" s="91">
        <v>2019</v>
      </c>
      <c r="B9" s="92">
        <v>100.34</v>
      </c>
      <c r="C9" s="92">
        <v>103.86</v>
      </c>
      <c r="D9" s="69">
        <v>28</v>
      </c>
      <c r="F9" s="83">
        <v>1989</v>
      </c>
      <c r="G9" s="92">
        <v>118.76</v>
      </c>
      <c r="H9" s="92">
        <v>115.63</v>
      </c>
      <c r="I9" s="83">
        <v>16</v>
      </c>
    </row>
    <row r="10" spans="1:9">
      <c r="A10" s="91">
        <v>2018</v>
      </c>
      <c r="B10" s="93">
        <v>101.94</v>
      </c>
      <c r="C10" s="14">
        <v>102.49</v>
      </c>
      <c r="D10" s="69">
        <v>23</v>
      </c>
      <c r="F10" s="83">
        <v>1988</v>
      </c>
      <c r="G10" s="14">
        <v>117.04</v>
      </c>
      <c r="H10" s="14">
        <v>115.62</v>
      </c>
      <c r="I10" s="83">
        <v>18</v>
      </c>
    </row>
    <row r="11" spans="1:9">
      <c r="A11" s="91">
        <v>2017</v>
      </c>
      <c r="B11" s="93">
        <v>98.7</v>
      </c>
      <c r="C11" s="14">
        <v>100.04</v>
      </c>
      <c r="D11" s="69">
        <v>27</v>
      </c>
      <c r="F11" s="83">
        <v>1987</v>
      </c>
      <c r="G11" s="14">
        <v>114.99</v>
      </c>
      <c r="H11" s="14">
        <v>114.79</v>
      </c>
      <c r="I11" s="83">
        <v>19</v>
      </c>
    </row>
    <row r="12" spans="1:9">
      <c r="A12" s="91">
        <v>2016</v>
      </c>
      <c r="B12" s="93">
        <v>96.7</v>
      </c>
      <c r="C12" s="14">
        <v>98.88</v>
      </c>
      <c r="D12" s="69">
        <v>27</v>
      </c>
      <c r="F12" s="83">
        <v>1986</v>
      </c>
      <c r="G12" s="14">
        <v>113.89</v>
      </c>
      <c r="H12" s="14">
        <v>112.36</v>
      </c>
      <c r="I12" s="83">
        <v>16</v>
      </c>
    </row>
    <row r="13" spans="1:9">
      <c r="A13" s="91">
        <v>2015</v>
      </c>
      <c r="B13" s="14">
        <v>95.08</v>
      </c>
      <c r="C13" s="93">
        <v>102.13</v>
      </c>
      <c r="D13" s="69">
        <v>32</v>
      </c>
      <c r="F13" s="83">
        <v>1985</v>
      </c>
      <c r="G13" s="14">
        <v>108.47</v>
      </c>
      <c r="H13" s="14">
        <v>112.79</v>
      </c>
      <c r="I13" s="83">
        <v>25</v>
      </c>
    </row>
    <row r="14" spans="1:9">
      <c r="A14" s="91">
        <v>2014</v>
      </c>
      <c r="B14" s="14">
        <v>96.57</v>
      </c>
      <c r="C14" s="93">
        <v>103.92</v>
      </c>
      <c r="D14" s="69">
        <v>30</v>
      </c>
      <c r="F14" s="83">
        <v>1984</v>
      </c>
      <c r="G14" s="14">
        <v>112.85</v>
      </c>
      <c r="H14" s="14">
        <v>112.97</v>
      </c>
      <c r="I14" s="83">
        <v>21</v>
      </c>
    </row>
    <row r="15" spans="1:9">
      <c r="A15" s="91">
        <v>2013</v>
      </c>
      <c r="B15" s="14">
        <v>94.45</v>
      </c>
      <c r="C15" s="93">
        <v>103.34</v>
      </c>
      <c r="D15" s="69">
        <v>35</v>
      </c>
      <c r="F15" s="83">
        <v>1983</v>
      </c>
      <c r="G15" s="14">
        <v>109.22</v>
      </c>
      <c r="H15" s="14">
        <v>106.85</v>
      </c>
      <c r="I15" s="83">
        <v>16</v>
      </c>
    </row>
    <row r="16" spans="1:9">
      <c r="A16" s="91">
        <v>2012</v>
      </c>
      <c r="B16" s="93">
        <v>97.49</v>
      </c>
      <c r="C16" s="93">
        <v>104.86</v>
      </c>
      <c r="D16" s="69">
        <v>31</v>
      </c>
      <c r="F16" s="83">
        <v>1982</v>
      </c>
      <c r="G16" s="93">
        <v>101.8</v>
      </c>
      <c r="H16" s="93">
        <v>110.7</v>
      </c>
      <c r="I16" s="83">
        <v>34</v>
      </c>
    </row>
    <row r="17" spans="1:9">
      <c r="A17" s="91">
        <v>2011</v>
      </c>
      <c r="B17" s="93">
        <v>100.82</v>
      </c>
      <c r="C17" s="93">
        <v>106.62</v>
      </c>
      <c r="D17" s="69">
        <v>30</v>
      </c>
      <c r="F17" s="83">
        <v>1981</v>
      </c>
      <c r="G17" s="14">
        <v>100.45</v>
      </c>
      <c r="H17" s="14">
        <v>113.05</v>
      </c>
      <c r="I17" s="83">
        <v>39</v>
      </c>
    </row>
    <row r="18" spans="1:9">
      <c r="A18" s="83">
        <v>2010</v>
      </c>
      <c r="B18" s="93">
        <v>97.61</v>
      </c>
      <c r="C18" s="93">
        <v>104.89</v>
      </c>
      <c r="D18" s="69">
        <v>35</v>
      </c>
      <c r="F18" s="83">
        <v>1980</v>
      </c>
      <c r="G18" s="14">
        <v>108.75</v>
      </c>
      <c r="H18" s="14">
        <v>115.73</v>
      </c>
      <c r="I18" s="83">
        <v>28</v>
      </c>
    </row>
    <row r="19" spans="1:9">
      <c r="F19" s="83"/>
      <c r="I19" s="83"/>
    </row>
    <row r="20" spans="1:9">
      <c r="A20" s="83">
        <v>2009</v>
      </c>
      <c r="B20" s="93">
        <v>93.58</v>
      </c>
      <c r="C20" s="93">
        <v>103.17</v>
      </c>
      <c r="D20" s="69">
        <v>36</v>
      </c>
      <c r="F20" s="83">
        <v>1979</v>
      </c>
      <c r="G20" s="14">
        <v>121.44</v>
      </c>
      <c r="H20" s="14">
        <v>120.29</v>
      </c>
      <c r="I20" s="83">
        <v>22</v>
      </c>
    </row>
    <row r="21" spans="1:9">
      <c r="A21" s="83">
        <v>2008</v>
      </c>
      <c r="B21" s="93">
        <v>103.21</v>
      </c>
      <c r="C21" s="93">
        <v>112.33</v>
      </c>
      <c r="D21" s="69">
        <v>32</v>
      </c>
      <c r="F21" s="83">
        <v>1978</v>
      </c>
      <c r="G21" s="14">
        <v>127.34</v>
      </c>
      <c r="H21" s="14">
        <v>127.51</v>
      </c>
      <c r="I21" s="83">
        <v>17</v>
      </c>
    </row>
    <row r="22" spans="1:9">
      <c r="A22" s="83">
        <v>2007</v>
      </c>
      <c r="B22" s="14">
        <v>107.98</v>
      </c>
      <c r="C22" s="14">
        <v>111.42</v>
      </c>
      <c r="D22" s="83">
        <v>28</v>
      </c>
      <c r="F22" s="83">
        <v>1977</v>
      </c>
      <c r="G22" s="14">
        <v>122.27</v>
      </c>
      <c r="H22" s="14">
        <v>128.05000000000001</v>
      </c>
      <c r="I22" s="83">
        <v>23</v>
      </c>
    </row>
    <row r="23" spans="1:9">
      <c r="A23" s="83">
        <v>2006</v>
      </c>
      <c r="B23" s="14">
        <v>107.48</v>
      </c>
      <c r="C23" s="93">
        <v>111.93</v>
      </c>
      <c r="D23" s="83">
        <v>32</v>
      </c>
      <c r="F23" s="83">
        <v>1976</v>
      </c>
      <c r="G23" s="14">
        <v>118.68</v>
      </c>
      <c r="H23" s="14">
        <v>125.27</v>
      </c>
      <c r="I23" s="83">
        <v>25</v>
      </c>
    </row>
    <row r="24" spans="1:9">
      <c r="A24" s="83">
        <v>2005</v>
      </c>
      <c r="B24" s="14">
        <v>102.19</v>
      </c>
      <c r="C24" s="14">
        <v>108.34</v>
      </c>
      <c r="D24" s="83">
        <v>36</v>
      </c>
      <c r="F24" s="83">
        <v>1975</v>
      </c>
      <c r="G24" s="14">
        <v>120.65</v>
      </c>
      <c r="H24" s="14">
        <v>122.84</v>
      </c>
      <c r="I24" s="83">
        <v>20</v>
      </c>
    </row>
    <row r="25" spans="1:9">
      <c r="A25" s="83">
        <v>2004</v>
      </c>
      <c r="B25" s="14">
        <v>106.27</v>
      </c>
      <c r="C25" s="14">
        <v>110.33</v>
      </c>
      <c r="D25" s="83">
        <v>29</v>
      </c>
      <c r="F25" s="83">
        <v>1974</v>
      </c>
      <c r="G25" s="14">
        <v>122.38</v>
      </c>
      <c r="H25" s="14">
        <v>123.58</v>
      </c>
      <c r="I25" s="83">
        <v>18</v>
      </c>
    </row>
    <row r="26" spans="1:9">
      <c r="A26" s="83">
        <v>2003</v>
      </c>
      <c r="B26" s="94" t="s">
        <v>75</v>
      </c>
      <c r="C26" s="94" t="s">
        <v>75</v>
      </c>
      <c r="D26" s="83" t="s">
        <v>75</v>
      </c>
      <c r="F26" s="83">
        <v>1973</v>
      </c>
      <c r="G26" s="14">
        <v>127.97</v>
      </c>
      <c r="H26" s="14">
        <v>129.47</v>
      </c>
      <c r="I26" s="83">
        <v>19</v>
      </c>
    </row>
    <row r="27" spans="1:9">
      <c r="A27" s="83">
        <v>2002</v>
      </c>
      <c r="B27" s="93">
        <v>100.9</v>
      </c>
      <c r="C27" s="14">
        <v>103.98</v>
      </c>
      <c r="D27" s="83">
        <v>32</v>
      </c>
      <c r="F27" s="83">
        <v>1972</v>
      </c>
      <c r="G27" s="14">
        <v>128.26</v>
      </c>
      <c r="H27" s="14">
        <v>126.94</v>
      </c>
      <c r="I27" s="83">
        <v>18</v>
      </c>
    </row>
    <row r="28" spans="1:9">
      <c r="A28" s="83">
        <v>2001</v>
      </c>
      <c r="B28" s="94" t="s">
        <v>75</v>
      </c>
      <c r="C28" s="94" t="s">
        <v>75</v>
      </c>
      <c r="D28" s="83" t="s">
        <v>75</v>
      </c>
      <c r="F28" s="83">
        <v>1971</v>
      </c>
      <c r="G28" s="14">
        <v>122.83</v>
      </c>
      <c r="H28" s="14">
        <v>118.87</v>
      </c>
      <c r="I28" s="83">
        <v>21</v>
      </c>
    </row>
    <row r="29" spans="1:9">
      <c r="A29" s="83">
        <v>2000</v>
      </c>
      <c r="B29" s="14">
        <v>107.53</v>
      </c>
      <c r="C29" s="14">
        <v>112.28</v>
      </c>
      <c r="D29" s="83">
        <v>32</v>
      </c>
      <c r="F29" s="83">
        <v>1970</v>
      </c>
      <c r="G29" s="14">
        <v>115.33</v>
      </c>
      <c r="H29" s="14">
        <v>116.58</v>
      </c>
      <c r="I29" s="83">
        <v>24</v>
      </c>
    </row>
    <row r="30" spans="1:9">
      <c r="F30" s="83"/>
      <c r="I30" s="83"/>
    </row>
    <row r="31" spans="1:9">
      <c r="A31" s="83">
        <v>1999</v>
      </c>
      <c r="B31" s="14">
        <v>111.25</v>
      </c>
      <c r="C31" s="14">
        <v>110.48</v>
      </c>
      <c r="D31" s="83">
        <v>20</v>
      </c>
      <c r="F31" s="83">
        <v>1969</v>
      </c>
      <c r="G31" s="14">
        <v>115.49</v>
      </c>
      <c r="H31" s="93">
        <v>112.2</v>
      </c>
      <c r="I31" s="83">
        <v>22</v>
      </c>
    </row>
    <row r="32" spans="1:9">
      <c r="A32" s="83">
        <v>1998</v>
      </c>
      <c r="B32" s="93">
        <v>115</v>
      </c>
      <c r="C32" s="93">
        <v>111.7</v>
      </c>
      <c r="D32" s="83">
        <v>17</v>
      </c>
      <c r="F32" s="83">
        <v>1968</v>
      </c>
      <c r="G32" s="93">
        <v>114.7</v>
      </c>
      <c r="H32" s="93">
        <v>108.1</v>
      </c>
      <c r="I32" s="83">
        <v>18</v>
      </c>
    </row>
    <row r="33" spans="1:9">
      <c r="A33" s="83">
        <v>1997</v>
      </c>
      <c r="B33" s="14">
        <v>117.49</v>
      </c>
      <c r="C33" s="14">
        <v>111.43</v>
      </c>
      <c r="D33" s="83">
        <v>11</v>
      </c>
      <c r="F33" s="83">
        <v>1967</v>
      </c>
      <c r="G33" s="14">
        <v>112.12</v>
      </c>
      <c r="H33" s="93">
        <v>105.5</v>
      </c>
      <c r="I33" s="83">
        <v>18</v>
      </c>
    </row>
    <row r="34" spans="1:9">
      <c r="A34" s="83">
        <v>1996</v>
      </c>
      <c r="B34" s="14">
        <v>119.79</v>
      </c>
      <c r="C34" s="14">
        <v>112.99</v>
      </c>
      <c r="D34" s="83">
        <v>12</v>
      </c>
      <c r="F34" s="83">
        <v>1966</v>
      </c>
      <c r="G34" s="14">
        <v>115.49</v>
      </c>
      <c r="H34" s="93">
        <v>106.63</v>
      </c>
      <c r="I34" s="83">
        <v>17</v>
      </c>
    </row>
    <row r="35" spans="1:9">
      <c r="A35" s="83">
        <v>1995</v>
      </c>
      <c r="B35" s="93">
        <v>123</v>
      </c>
      <c r="C35" s="14">
        <v>116.94</v>
      </c>
      <c r="D35" s="83">
        <v>11</v>
      </c>
      <c r="F35" s="83">
        <v>1965</v>
      </c>
      <c r="G35" s="14">
        <v>111.84</v>
      </c>
      <c r="H35" s="93">
        <v>104.36</v>
      </c>
      <c r="I35" s="83">
        <v>20</v>
      </c>
    </row>
    <row r="36" spans="1:9">
      <c r="A36" s="83">
        <v>1994</v>
      </c>
      <c r="B36" s="14">
        <v>121.24</v>
      </c>
      <c r="C36" s="14">
        <v>116.71</v>
      </c>
      <c r="D36" s="83">
        <v>15</v>
      </c>
      <c r="F36" s="83">
        <v>1964</v>
      </c>
      <c r="G36" s="14">
        <v>109.19</v>
      </c>
      <c r="H36" s="93">
        <v>103.52</v>
      </c>
      <c r="I36" s="83">
        <v>20</v>
      </c>
    </row>
    <row r="37" spans="1:9">
      <c r="A37" s="83">
        <v>1993</v>
      </c>
      <c r="B37" s="14">
        <v>117.95</v>
      </c>
      <c r="C37" s="14">
        <v>115.62</v>
      </c>
      <c r="D37" s="83">
        <v>17</v>
      </c>
      <c r="F37" s="83">
        <v>1963</v>
      </c>
      <c r="G37" s="14">
        <v>105.15</v>
      </c>
      <c r="H37" s="93">
        <v>96.5</v>
      </c>
      <c r="I37" s="83">
        <v>18</v>
      </c>
    </row>
    <row r="38" spans="1:9">
      <c r="A38" s="83">
        <v>1992</v>
      </c>
      <c r="B38" s="14">
        <v>122.17</v>
      </c>
      <c r="C38" s="14">
        <v>115.38</v>
      </c>
      <c r="D38" s="83">
        <v>11</v>
      </c>
      <c r="F38" s="83">
        <v>1962</v>
      </c>
      <c r="G38" s="14">
        <v>101.74</v>
      </c>
      <c r="H38" s="93">
        <v>94.44</v>
      </c>
      <c r="I38" s="83">
        <v>16</v>
      </c>
    </row>
    <row r="39" spans="1:9">
      <c r="A39" s="83">
        <v>1991</v>
      </c>
      <c r="B39" s="14">
        <v>121.75</v>
      </c>
      <c r="C39" s="14">
        <v>112.67</v>
      </c>
      <c r="D39" s="83">
        <v>9</v>
      </c>
      <c r="F39" s="83">
        <v>1961</v>
      </c>
      <c r="G39" s="14">
        <v>100.68</v>
      </c>
      <c r="H39" s="93">
        <v>93.86</v>
      </c>
      <c r="I39" s="83">
        <v>19</v>
      </c>
    </row>
    <row r="40" spans="1:9">
      <c r="A40" s="83">
        <v>1990</v>
      </c>
      <c r="B40" s="14">
        <v>122.98</v>
      </c>
      <c r="C40" s="14">
        <v>114.84</v>
      </c>
      <c r="D40" s="83">
        <v>10</v>
      </c>
      <c r="F40" s="83">
        <v>1960</v>
      </c>
      <c r="G40" s="14">
        <v>98.43</v>
      </c>
      <c r="H40" s="93">
        <v>90.29</v>
      </c>
      <c r="I40" s="83">
        <v>21</v>
      </c>
    </row>
    <row r="41" spans="1:9">
      <c r="A41" s="315"/>
      <c r="B41" s="315"/>
      <c r="C41" s="315"/>
      <c r="D41" s="315"/>
      <c r="E41" s="315"/>
      <c r="F41" s="315"/>
      <c r="G41" s="315"/>
      <c r="H41" s="315"/>
      <c r="I41" s="315"/>
    </row>
    <row r="42" spans="1:9">
      <c r="F42" s="83"/>
    </row>
    <row r="43" spans="1:9">
      <c r="A43" s="294" t="s">
        <v>394</v>
      </c>
      <c r="F43" s="83"/>
    </row>
    <row r="44" spans="1:9">
      <c r="A44" s="62" t="s">
        <v>76</v>
      </c>
      <c r="F44" s="83"/>
    </row>
    <row r="45" spans="1:9">
      <c r="F45" s="83"/>
    </row>
    <row r="46" spans="1:9">
      <c r="F46" s="83"/>
    </row>
    <row r="47" spans="1:9">
      <c r="F47" s="83"/>
    </row>
    <row r="48" spans="1:9">
      <c r="F48" s="83"/>
    </row>
    <row r="49" spans="6:6">
      <c r="F49" s="83"/>
    </row>
    <row r="50" spans="6:6">
      <c r="F50" s="83"/>
    </row>
    <row r="51" spans="6:6">
      <c r="F51" s="83"/>
    </row>
    <row r="52" spans="6:6">
      <c r="F52" s="83"/>
    </row>
    <row r="53" spans="6:6">
      <c r="F53" s="83"/>
    </row>
    <row r="54" spans="6:6">
      <c r="F54" s="83"/>
    </row>
    <row r="55" spans="6:6">
      <c r="F55" s="83"/>
    </row>
    <row r="56" spans="6:6">
      <c r="F56" s="83"/>
    </row>
    <row r="57" spans="6:6">
      <c r="F57" s="83"/>
    </row>
    <row r="58" spans="6:6">
      <c r="F58" s="83"/>
    </row>
    <row r="59" spans="6:6">
      <c r="F59" s="83"/>
    </row>
    <row r="60" spans="6:6">
      <c r="F60" s="83"/>
    </row>
    <row r="61" spans="6:6">
      <c r="F61" s="83"/>
    </row>
  </sheetData>
  <mergeCells count="4">
    <mergeCell ref="A2:I2"/>
    <mergeCell ref="A41:I41"/>
    <mergeCell ref="B4:C4"/>
    <mergeCell ref="G4:H4"/>
  </mergeCells>
  <hyperlinks>
    <hyperlink ref="A1" location="TOC!A1" display="Return to info tab" xr:uid="{00000000-0004-0000-0700-000000000000}"/>
  </hyperlinks>
  <printOptions horizontalCentered="1"/>
  <pageMargins left="0.75" right="0.75" top="0.9" bottom="0.75" header="0.5" footer="0.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rgb="FFFFC000"/>
  </sheetPr>
  <dimension ref="A1:K27"/>
  <sheetViews>
    <sheetView zoomScaleNormal="100" workbookViewId="0"/>
  </sheetViews>
  <sheetFormatPr defaultRowHeight="13.2"/>
  <sheetData>
    <row r="1" spans="1:11">
      <c r="A1" s="224" t="s">
        <v>268</v>
      </c>
    </row>
    <row r="2" spans="1:11" ht="17.399999999999999">
      <c r="A2" s="303" t="s">
        <v>244</v>
      </c>
      <c r="B2" s="303"/>
      <c r="C2" s="303"/>
      <c r="D2" s="303"/>
      <c r="E2" s="303"/>
      <c r="F2" s="303"/>
      <c r="G2" s="303"/>
      <c r="H2" s="303"/>
      <c r="I2" s="303"/>
      <c r="J2" s="303"/>
      <c r="K2" s="303"/>
    </row>
    <row r="3" spans="1:11" ht="15">
      <c r="A3" s="306" t="str">
        <f>"Washington and All States Average "&amp;(('Table 1'!F6)-36)&amp;" - "&amp;'Table 1'!F6</f>
        <v>Washington and All States Average 1984 - 2020</v>
      </c>
      <c r="B3" s="306"/>
      <c r="C3" s="306"/>
      <c r="D3" s="306"/>
      <c r="E3" s="306"/>
      <c r="F3" s="306"/>
      <c r="G3" s="306"/>
      <c r="H3" s="306"/>
      <c r="I3" s="306"/>
      <c r="J3" s="306"/>
      <c r="K3" s="306"/>
    </row>
    <row r="27" spans="1:1">
      <c r="A27" s="294" t="s">
        <v>394</v>
      </c>
    </row>
  </sheetData>
  <mergeCells count="2">
    <mergeCell ref="A2:K2"/>
    <mergeCell ref="A3:K3"/>
  </mergeCells>
  <hyperlinks>
    <hyperlink ref="A1" location="TOC!A1" display="Return to info tab" xr:uid="{00000000-0004-0000-0800-000000000000}"/>
  </hyperlinks>
  <printOptions horizontalCentered="1"/>
  <pageMargins left="0.7" right="0.7" top="0.75" bottom="0.75" header="0.3" footer="0.3"/>
  <pageSetup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rgb="FF00B0F0"/>
  </sheetPr>
  <dimension ref="A1:L62"/>
  <sheetViews>
    <sheetView zoomScaleNormal="100" workbookViewId="0"/>
  </sheetViews>
  <sheetFormatPr defaultColWidth="9.109375" defaultRowHeight="9.9" customHeight="1"/>
  <cols>
    <col min="1" max="1" width="14.44140625" style="48" customWidth="1"/>
    <col min="2" max="2" width="8.44140625" style="107" customWidth="1"/>
    <col min="3" max="3" width="5.88671875" style="110" customWidth="1"/>
    <col min="4" max="4" width="4.109375" style="48" customWidth="1"/>
    <col min="5" max="5" width="7.5546875" style="107" customWidth="1"/>
    <col min="6" max="6" width="6.44140625" style="110" customWidth="1"/>
    <col min="7" max="7" width="4.44140625" style="48" customWidth="1"/>
    <col min="8" max="9" width="9.109375" style="48"/>
    <col min="10" max="10" width="4.44140625" style="48" customWidth="1"/>
    <col min="11" max="11" width="9.109375" style="48"/>
    <col min="12" max="12" width="6.88671875" style="48" customWidth="1"/>
    <col min="13" max="16384" width="9.109375" style="48"/>
  </cols>
  <sheetData>
    <row r="1" spans="1:12" ht="13.2">
      <c r="A1" s="224" t="s">
        <v>268</v>
      </c>
    </row>
    <row r="3" spans="1:12" ht="16.649999999999999" customHeight="1">
      <c r="A3" s="295" t="s">
        <v>77</v>
      </c>
      <c r="B3" s="295"/>
      <c r="C3" s="295"/>
      <c r="D3" s="295"/>
      <c r="E3" s="295"/>
      <c r="F3" s="295"/>
      <c r="G3" s="295"/>
      <c r="H3" s="295"/>
      <c r="I3" s="295"/>
      <c r="J3" s="295"/>
      <c r="K3" s="295"/>
      <c r="L3" s="295"/>
    </row>
    <row r="4" spans="1:12" ht="14.25" customHeight="1">
      <c r="A4" s="296" t="str">
        <f>"Fiscal Years "&amp;'Table 1'!C6&amp;" - "&amp;'Table 1'!F6</f>
        <v>Fiscal Years 2017 - 2020</v>
      </c>
      <c r="B4" s="296"/>
      <c r="C4" s="296"/>
      <c r="D4" s="296"/>
      <c r="E4" s="296"/>
      <c r="F4" s="296"/>
      <c r="G4" s="296"/>
      <c r="H4" s="296"/>
      <c r="I4" s="296"/>
      <c r="J4" s="296"/>
      <c r="K4" s="296"/>
      <c r="L4" s="296"/>
    </row>
    <row r="5" spans="1:12" ht="9.15" customHeight="1">
      <c r="A5" s="95"/>
      <c r="B5" s="96"/>
      <c r="C5" s="97"/>
      <c r="D5" s="95"/>
      <c r="E5" s="96"/>
      <c r="F5" s="97"/>
      <c r="G5" s="95"/>
      <c r="H5" s="95"/>
      <c r="I5" s="95"/>
      <c r="J5" s="95"/>
      <c r="K5" s="95"/>
      <c r="L5" s="95"/>
    </row>
    <row r="6" spans="1:12" ht="12" customHeight="1">
      <c r="A6" s="98"/>
      <c r="B6" s="311">
        <f>'Table 1'!C6</f>
        <v>2017</v>
      </c>
      <c r="C6" s="311"/>
      <c r="D6" s="99"/>
      <c r="E6" s="311">
        <f>'Table 1'!D6</f>
        <v>2018</v>
      </c>
      <c r="F6" s="312"/>
      <c r="G6" s="184"/>
      <c r="H6" s="311">
        <f>'Table 1'!E6</f>
        <v>2019</v>
      </c>
      <c r="I6" s="312"/>
      <c r="J6" s="184"/>
      <c r="K6" s="311">
        <f>'Table 1'!F6</f>
        <v>2020</v>
      </c>
      <c r="L6" s="312"/>
    </row>
    <row r="7" spans="1:12" s="49" customFormat="1" ht="12" customHeight="1">
      <c r="A7" s="22" t="s">
        <v>3</v>
      </c>
      <c r="B7" s="100" t="s">
        <v>67</v>
      </c>
      <c r="C7" s="180" t="s">
        <v>2</v>
      </c>
      <c r="D7" s="22"/>
      <c r="E7" s="100" t="s">
        <v>67</v>
      </c>
      <c r="F7" s="179" t="s">
        <v>2</v>
      </c>
      <c r="G7" s="180"/>
      <c r="H7" s="100" t="s">
        <v>67</v>
      </c>
      <c r="I7" s="179" t="s">
        <v>2</v>
      </c>
      <c r="J7" s="180"/>
      <c r="K7" s="100" t="s">
        <v>67</v>
      </c>
      <c r="L7" s="179" t="s">
        <v>2</v>
      </c>
    </row>
    <row r="8" spans="1:12" s="49" customFormat="1" ht="12" customHeight="1">
      <c r="A8" s="18"/>
      <c r="B8" s="101"/>
      <c r="C8" s="102"/>
      <c r="D8" s="18"/>
      <c r="E8" s="101"/>
      <c r="F8" s="102"/>
      <c r="G8" s="102"/>
      <c r="H8" s="101"/>
      <c r="I8" s="102"/>
      <c r="J8" s="102"/>
      <c r="K8" s="101"/>
      <c r="L8" s="102"/>
    </row>
    <row r="9" spans="1:12" ht="12" customHeight="1">
      <c r="A9" s="48" t="s">
        <v>5</v>
      </c>
      <c r="B9" s="104">
        <v>8828.8104941342881</v>
      </c>
      <c r="C9" s="103">
        <v>1</v>
      </c>
      <c r="E9" s="104">
        <v>9412.3810473337217</v>
      </c>
      <c r="F9" s="48">
        <v>1</v>
      </c>
      <c r="H9" s="104">
        <v>9491.0263059308108</v>
      </c>
      <c r="I9" s="48">
        <v>1</v>
      </c>
      <c r="K9" s="104">
        <v>9911.9688759823603</v>
      </c>
      <c r="L9" s="48">
        <v>1</v>
      </c>
    </row>
    <row r="10" spans="1:12" ht="12" customHeight="1">
      <c r="A10" s="48" t="s">
        <v>17</v>
      </c>
      <c r="B10" s="104">
        <v>7661.1733054521346</v>
      </c>
      <c r="C10" s="103">
        <v>2</v>
      </c>
      <c r="E10" s="104">
        <v>8318.2831316534612</v>
      </c>
      <c r="F10" s="48">
        <v>2</v>
      </c>
      <c r="H10" s="104">
        <v>8518.6760069315405</v>
      </c>
      <c r="I10" s="48">
        <v>2</v>
      </c>
      <c r="K10" s="104">
        <v>8432.2387784957627</v>
      </c>
      <c r="L10" s="48">
        <v>2</v>
      </c>
    </row>
    <row r="11" spans="1:12" ht="12" customHeight="1">
      <c r="A11" s="48" t="s">
        <v>12</v>
      </c>
      <c r="B11" s="104">
        <v>6914.090695670614</v>
      </c>
      <c r="C11" s="103">
        <v>3</v>
      </c>
      <c r="E11" s="104">
        <v>7259.3702949068211</v>
      </c>
      <c r="F11" s="48">
        <v>3</v>
      </c>
      <c r="H11" s="104">
        <v>7613.8126869944199</v>
      </c>
      <c r="I11" s="48">
        <v>4</v>
      </c>
      <c r="K11" s="104">
        <v>7594.800905170905</v>
      </c>
      <c r="L11" s="48">
        <v>3</v>
      </c>
    </row>
    <row r="12" spans="1:12" ht="12" customHeight="1">
      <c r="A12" s="48" t="s">
        <v>4</v>
      </c>
      <c r="B12" s="104">
        <v>6454.1515726149219</v>
      </c>
      <c r="C12" s="103">
        <v>6</v>
      </c>
      <c r="E12" s="104">
        <v>7251.8687889100047</v>
      </c>
      <c r="F12" s="48">
        <v>4</v>
      </c>
      <c r="H12" s="104">
        <v>8349.0271672411582</v>
      </c>
      <c r="I12" s="48">
        <v>3</v>
      </c>
      <c r="K12" s="104">
        <v>7569.2554950574104</v>
      </c>
      <c r="L12" s="48">
        <v>4</v>
      </c>
    </row>
    <row r="13" spans="1:12" ht="12" customHeight="1">
      <c r="A13" s="48" t="s">
        <v>7</v>
      </c>
      <c r="B13" s="104">
        <v>6490.8950396977916</v>
      </c>
      <c r="C13" s="103">
        <v>5</v>
      </c>
      <c r="E13" s="104">
        <v>7142.2706723506735</v>
      </c>
      <c r="F13" s="48">
        <v>5</v>
      </c>
      <c r="H13" s="104">
        <v>7610.2289918455426</v>
      </c>
      <c r="I13" s="48">
        <v>5</v>
      </c>
      <c r="K13" s="104">
        <v>7454.137652244217</v>
      </c>
      <c r="L13" s="48">
        <v>5</v>
      </c>
    </row>
    <row r="14" spans="1:12" ht="12" customHeight="1">
      <c r="A14" s="48" t="s">
        <v>22</v>
      </c>
      <c r="B14" s="104">
        <v>6522.6016701705548</v>
      </c>
      <c r="C14" s="103">
        <v>4</v>
      </c>
      <c r="E14" s="104">
        <v>6900.1840085054355</v>
      </c>
      <c r="F14" s="48">
        <v>7</v>
      </c>
      <c r="H14" s="104">
        <v>7230.7442865039357</v>
      </c>
      <c r="I14" s="48">
        <v>7</v>
      </c>
      <c r="K14" s="104">
        <v>7270.4378377161192</v>
      </c>
      <c r="L14" s="48">
        <v>6</v>
      </c>
    </row>
    <row r="15" spans="1:12" ht="12" customHeight="1">
      <c r="A15" s="48" t="s">
        <v>15</v>
      </c>
      <c r="B15" s="104">
        <v>6315.0138400197229</v>
      </c>
      <c r="C15" s="103">
        <v>7</v>
      </c>
      <c r="E15" s="104">
        <v>6938.2977978098706</v>
      </c>
      <c r="F15" s="48">
        <v>6</v>
      </c>
      <c r="H15" s="104">
        <v>7350.8738107582512</v>
      </c>
      <c r="I15" s="48">
        <v>6</v>
      </c>
      <c r="K15" s="104">
        <v>6992.7627432752852</v>
      </c>
      <c r="L15" s="48">
        <v>7</v>
      </c>
    </row>
    <row r="16" spans="1:12" ht="12" customHeight="1">
      <c r="A16" s="48" t="s">
        <v>21</v>
      </c>
      <c r="B16" s="104">
        <v>6199.8253523341482</v>
      </c>
      <c r="C16" s="103">
        <v>8</v>
      </c>
      <c r="E16" s="104">
        <v>6440.7282382069861</v>
      </c>
      <c r="F16" s="48">
        <v>9</v>
      </c>
      <c r="H16" s="104">
        <v>6685.6546229173</v>
      </c>
      <c r="I16" s="48">
        <v>9</v>
      </c>
      <c r="K16" s="104">
        <v>6819.6422626414187</v>
      </c>
      <c r="L16" s="48">
        <v>8</v>
      </c>
    </row>
    <row r="17" spans="1:12" ht="12" customHeight="1">
      <c r="A17" s="48" t="s">
        <v>10</v>
      </c>
      <c r="B17" s="104">
        <v>6191.2533795421568</v>
      </c>
      <c r="C17" s="103">
        <v>9</v>
      </c>
      <c r="E17" s="104">
        <v>6457.493902291083</v>
      </c>
      <c r="F17" s="48">
        <v>8</v>
      </c>
      <c r="H17" s="104">
        <v>6709.1230691438404</v>
      </c>
      <c r="I17" s="48">
        <v>8</v>
      </c>
      <c r="K17" s="104">
        <v>6530.5330846375236</v>
      </c>
      <c r="L17" s="48">
        <v>9</v>
      </c>
    </row>
    <row r="18" spans="1:12" ht="12" customHeight="1">
      <c r="A18" s="48" t="s">
        <v>8</v>
      </c>
      <c r="B18" s="104">
        <v>5890.5761367315063</v>
      </c>
      <c r="C18" s="103">
        <v>10</v>
      </c>
      <c r="E18" s="104">
        <v>6184.0497229528946</v>
      </c>
      <c r="F18" s="48">
        <v>10</v>
      </c>
      <c r="H18" s="104">
        <v>6504.15426422775</v>
      </c>
      <c r="I18" s="48">
        <v>10</v>
      </c>
      <c r="K18" s="104">
        <v>6457.0047270495043</v>
      </c>
      <c r="L18" s="48">
        <v>10</v>
      </c>
    </row>
    <row r="19" spans="1:12" ht="12" customHeight="1">
      <c r="A19" s="48" t="s">
        <v>9</v>
      </c>
      <c r="B19" s="104">
        <v>5262.1452241009956</v>
      </c>
      <c r="C19" s="103">
        <v>14</v>
      </c>
      <c r="E19" s="104">
        <v>5523.092149241812</v>
      </c>
      <c r="F19" s="48">
        <v>15</v>
      </c>
      <c r="H19" s="104">
        <v>6123.3586938412836</v>
      </c>
      <c r="I19" s="48">
        <v>12</v>
      </c>
      <c r="K19" s="104">
        <v>6442.6922688762397</v>
      </c>
      <c r="L19" s="48">
        <v>11</v>
      </c>
    </row>
    <row r="20" spans="1:12" ht="12" customHeight="1">
      <c r="A20" s="48" t="s">
        <v>11</v>
      </c>
      <c r="B20" s="104">
        <v>5690.8919942366774</v>
      </c>
      <c r="C20" s="103">
        <v>11</v>
      </c>
      <c r="E20" s="104">
        <v>6114.9230175486809</v>
      </c>
      <c r="F20" s="48">
        <v>11</v>
      </c>
      <c r="H20" s="104">
        <v>6387.062690681395</v>
      </c>
      <c r="I20" s="48">
        <v>11</v>
      </c>
      <c r="K20" s="104">
        <v>6367.237503064167</v>
      </c>
      <c r="L20" s="48">
        <v>12</v>
      </c>
    </row>
    <row r="21" spans="1:12" ht="12" customHeight="1">
      <c r="A21" s="77" t="s">
        <v>36</v>
      </c>
      <c r="B21" s="105">
        <v>5420.2414318880637</v>
      </c>
      <c r="C21" s="106">
        <v>13</v>
      </c>
      <c r="D21" s="77"/>
      <c r="E21" s="105">
        <v>5837.5541356181247</v>
      </c>
      <c r="F21" s="77">
        <v>12</v>
      </c>
      <c r="G21" s="77"/>
      <c r="H21" s="105">
        <v>6042.7553047696529</v>
      </c>
      <c r="I21" s="77">
        <v>13</v>
      </c>
      <c r="J21" s="77"/>
      <c r="K21" s="105">
        <v>6220.0419469885474</v>
      </c>
      <c r="L21" s="77">
        <v>13</v>
      </c>
    </row>
    <row r="22" spans="1:12" ht="12" customHeight="1">
      <c r="A22" s="48" t="s">
        <v>29</v>
      </c>
      <c r="B22" s="104">
        <v>4908.8622603695585</v>
      </c>
      <c r="C22" s="103">
        <v>20</v>
      </c>
      <c r="E22" s="104">
        <v>5546.8669234185372</v>
      </c>
      <c r="F22" s="48">
        <v>14</v>
      </c>
      <c r="H22" s="104">
        <v>5918.7681242997432</v>
      </c>
      <c r="I22" s="48">
        <v>14</v>
      </c>
      <c r="K22" s="104">
        <v>5921.7484614749665</v>
      </c>
      <c r="L22" s="48">
        <v>14</v>
      </c>
    </row>
    <row r="23" spans="1:12" ht="12" customHeight="1">
      <c r="A23" s="48" t="s">
        <v>18</v>
      </c>
      <c r="B23" s="104">
        <v>5482.0462166355128</v>
      </c>
      <c r="C23" s="103">
        <v>12</v>
      </c>
      <c r="E23" s="104">
        <v>5565.0715171893808</v>
      </c>
      <c r="F23" s="48">
        <v>13</v>
      </c>
      <c r="H23" s="104">
        <v>5756.0606768393163</v>
      </c>
      <c r="I23" s="48">
        <v>15</v>
      </c>
      <c r="K23" s="104">
        <v>5740.4798798381762</v>
      </c>
      <c r="L23" s="48">
        <v>15</v>
      </c>
    </row>
    <row r="24" spans="1:12" ht="12" customHeight="1">
      <c r="A24" s="48" t="s">
        <v>41</v>
      </c>
      <c r="B24" s="104">
        <v>4961.7876925631208</v>
      </c>
      <c r="C24" s="103">
        <v>18</v>
      </c>
      <c r="E24" s="104">
        <v>5272.6719497215172</v>
      </c>
      <c r="F24" s="48">
        <v>19</v>
      </c>
      <c r="H24" s="104">
        <v>5686.361002245806</v>
      </c>
      <c r="I24" s="48">
        <v>17</v>
      </c>
      <c r="K24" s="104">
        <v>5715.9683148376535</v>
      </c>
      <c r="L24" s="48">
        <v>16</v>
      </c>
    </row>
    <row r="25" spans="1:12" ht="12" customHeight="1">
      <c r="A25" s="48" t="s">
        <v>20</v>
      </c>
      <c r="B25" s="104">
        <v>5099.3327642919603</v>
      </c>
      <c r="C25" s="103">
        <v>16</v>
      </c>
      <c r="E25" s="104">
        <v>5370.4263942595999</v>
      </c>
      <c r="F25" s="48">
        <v>17</v>
      </c>
      <c r="H25" s="104">
        <v>5527.8782872332058</v>
      </c>
      <c r="I25" s="48">
        <v>19</v>
      </c>
      <c r="K25" s="104">
        <v>5671.0557478616847</v>
      </c>
      <c r="L25" s="48">
        <v>17</v>
      </c>
    </row>
    <row r="26" spans="1:12" ht="12" customHeight="1">
      <c r="A26" s="48" t="s">
        <v>47</v>
      </c>
      <c r="B26" s="104">
        <v>4797.4016328371163</v>
      </c>
      <c r="C26" s="103">
        <v>23</v>
      </c>
      <c r="E26" s="104">
        <v>5098.0063928846048</v>
      </c>
      <c r="F26" s="48">
        <v>22</v>
      </c>
      <c r="H26" s="104">
        <v>5465.6501169530984</v>
      </c>
      <c r="I26" s="48">
        <v>20</v>
      </c>
      <c r="K26" s="104">
        <v>5619.3771119180019</v>
      </c>
      <c r="L26" s="48">
        <v>18</v>
      </c>
    </row>
    <row r="27" spans="1:12" ht="12" customHeight="1">
      <c r="A27" s="48" t="s">
        <v>28</v>
      </c>
      <c r="B27" s="104">
        <v>5156.6269611588805</v>
      </c>
      <c r="C27" s="103">
        <v>15</v>
      </c>
      <c r="E27" s="104">
        <v>5399.1064890778816</v>
      </c>
      <c r="F27" s="48">
        <v>16</v>
      </c>
      <c r="H27" s="104">
        <v>5689.339939159674</v>
      </c>
      <c r="I27" s="48">
        <v>16</v>
      </c>
      <c r="K27" s="104">
        <v>5553.047820381531</v>
      </c>
      <c r="L27" s="48">
        <v>19</v>
      </c>
    </row>
    <row r="28" spans="1:12" ht="12" customHeight="1">
      <c r="A28" s="48" t="s">
        <v>27</v>
      </c>
      <c r="B28" s="104">
        <v>4985.2427358330006</v>
      </c>
      <c r="C28" s="103">
        <v>17</v>
      </c>
      <c r="E28" s="104">
        <v>5119.5666505724212</v>
      </c>
      <c r="F28" s="48">
        <v>21</v>
      </c>
      <c r="H28" s="104">
        <v>5352.832356017344</v>
      </c>
      <c r="I28" s="48">
        <v>22</v>
      </c>
      <c r="K28" s="104">
        <v>5442.2816412052025</v>
      </c>
      <c r="L28" s="48">
        <v>20</v>
      </c>
    </row>
    <row r="29" spans="1:12" ht="12.9" customHeight="1">
      <c r="A29" s="48" t="s">
        <v>16</v>
      </c>
      <c r="B29" s="104">
        <v>4809.1851480197874</v>
      </c>
      <c r="C29" s="103">
        <v>22</v>
      </c>
      <c r="E29" s="104">
        <v>5006.7887437353365</v>
      </c>
      <c r="F29" s="48">
        <v>24</v>
      </c>
      <c r="H29" s="104">
        <v>5603.7672168280851</v>
      </c>
      <c r="I29" s="48">
        <v>18</v>
      </c>
      <c r="K29" s="104">
        <v>5370.6428013995182</v>
      </c>
      <c r="L29" s="48">
        <v>21</v>
      </c>
    </row>
    <row r="30" spans="1:12" ht="12" customHeight="1">
      <c r="A30" s="48" t="s">
        <v>19</v>
      </c>
      <c r="B30" s="104">
        <v>4873.4499247210133</v>
      </c>
      <c r="C30" s="103">
        <v>21</v>
      </c>
      <c r="E30" s="104">
        <v>4961.8625053778305</v>
      </c>
      <c r="F30" s="48">
        <v>25</v>
      </c>
      <c r="H30" s="104">
        <v>5208.4409925229993</v>
      </c>
      <c r="I30" s="48">
        <v>24</v>
      </c>
      <c r="K30" s="104">
        <v>5279.8778883618279</v>
      </c>
      <c r="L30" s="48">
        <v>22</v>
      </c>
    </row>
    <row r="31" spans="1:12" ht="12" customHeight="1">
      <c r="A31" s="48" t="s">
        <v>24</v>
      </c>
      <c r="B31" s="104">
        <v>4787.6076272256842</v>
      </c>
      <c r="C31" s="103">
        <v>24</v>
      </c>
      <c r="E31" s="104">
        <v>5033.7040586074509</v>
      </c>
      <c r="F31" s="48">
        <v>23</v>
      </c>
      <c r="H31" s="104">
        <v>5464.2041165421351</v>
      </c>
      <c r="I31" s="48">
        <v>21</v>
      </c>
      <c r="K31" s="104">
        <v>5233.666415558343</v>
      </c>
      <c r="L31" s="48">
        <v>23</v>
      </c>
    </row>
    <row r="32" spans="1:12" ht="12" customHeight="1">
      <c r="A32" s="48" t="s">
        <v>39</v>
      </c>
      <c r="B32" s="104">
        <v>4612.4260819956071</v>
      </c>
      <c r="C32" s="103">
        <v>26</v>
      </c>
      <c r="E32" s="104">
        <v>5159.7335400227985</v>
      </c>
      <c r="F32" s="48">
        <v>20</v>
      </c>
      <c r="H32" s="104">
        <v>5306.3397385430071</v>
      </c>
      <c r="I32" s="48">
        <v>23</v>
      </c>
      <c r="K32" s="104">
        <v>5213.8357533897779</v>
      </c>
      <c r="L32" s="48">
        <v>24</v>
      </c>
    </row>
    <row r="33" spans="1:12" ht="12" customHeight="1">
      <c r="A33" s="48" t="s">
        <v>49</v>
      </c>
      <c r="B33" s="104">
        <v>4949.9511124236615</v>
      </c>
      <c r="C33" s="103">
        <v>19</v>
      </c>
      <c r="E33" s="104">
        <v>5314.4268070852931</v>
      </c>
      <c r="F33" s="48">
        <v>18</v>
      </c>
      <c r="H33" s="104">
        <v>5168.6703910614524</v>
      </c>
      <c r="I33" s="48">
        <v>25</v>
      </c>
      <c r="K33" s="104">
        <v>5153.7387176582588</v>
      </c>
      <c r="L33" s="48">
        <v>25</v>
      </c>
    </row>
    <row r="34" spans="1:12" ht="12" customHeight="1">
      <c r="A34" s="48" t="s">
        <v>13</v>
      </c>
      <c r="B34" s="104">
        <v>3892.429142277449</v>
      </c>
      <c r="C34" s="103">
        <v>39</v>
      </c>
      <c r="E34" s="104">
        <v>4059.5886919558907</v>
      </c>
      <c r="F34" s="48">
        <v>39</v>
      </c>
      <c r="H34" s="104">
        <v>5101.5861815481048</v>
      </c>
      <c r="I34" s="48">
        <v>26</v>
      </c>
      <c r="K34" s="104">
        <v>5014.1051851388484</v>
      </c>
      <c r="L34" s="48">
        <v>26</v>
      </c>
    </row>
    <row r="35" spans="1:12" ht="12" customHeight="1">
      <c r="A35" s="48" t="s">
        <v>31</v>
      </c>
      <c r="B35" s="104">
        <v>4618.5787877494658</v>
      </c>
      <c r="C35" s="103">
        <v>25</v>
      </c>
      <c r="E35" s="104">
        <v>4811.1242573920763</v>
      </c>
      <c r="F35" s="48">
        <v>26</v>
      </c>
      <c r="H35" s="104">
        <v>5027.6060083137781</v>
      </c>
      <c r="I35" s="48">
        <v>28</v>
      </c>
      <c r="K35" s="104">
        <v>4871.0213907524512</v>
      </c>
      <c r="L35" s="48">
        <v>27</v>
      </c>
    </row>
    <row r="36" spans="1:12" ht="12" customHeight="1">
      <c r="A36" s="48" t="s">
        <v>26</v>
      </c>
      <c r="B36" s="104">
        <v>4609.3110973735347</v>
      </c>
      <c r="C36" s="103">
        <v>27</v>
      </c>
      <c r="E36" s="104">
        <v>4662.5905369962611</v>
      </c>
      <c r="F36" s="48">
        <v>28</v>
      </c>
      <c r="H36" s="104">
        <v>4778.0798211860701</v>
      </c>
      <c r="I36" s="48">
        <v>32</v>
      </c>
      <c r="K36" s="104">
        <v>4857.5069514504203</v>
      </c>
      <c r="L36" s="48">
        <v>28</v>
      </c>
    </row>
    <row r="37" spans="1:12" ht="12" customHeight="1">
      <c r="A37" s="48" t="s">
        <v>40</v>
      </c>
      <c r="B37" s="104">
        <v>4238.7342157856874</v>
      </c>
      <c r="C37" s="103">
        <v>30</v>
      </c>
      <c r="E37" s="104">
        <v>4570.1583743703186</v>
      </c>
      <c r="F37" s="48">
        <v>30</v>
      </c>
      <c r="H37" s="104">
        <v>4825.0222248504588</v>
      </c>
      <c r="I37" s="48">
        <v>30</v>
      </c>
      <c r="K37" s="104">
        <v>4803.3989408877769</v>
      </c>
      <c r="L37" s="48">
        <v>29</v>
      </c>
    </row>
    <row r="38" spans="1:12" ht="12" customHeight="1">
      <c r="A38" s="48" t="s">
        <v>38</v>
      </c>
      <c r="B38" s="104">
        <v>3977.6784574473677</v>
      </c>
      <c r="C38" s="103">
        <v>37</v>
      </c>
      <c r="E38" s="104">
        <v>4507.9998205178063</v>
      </c>
      <c r="F38" s="48">
        <v>31</v>
      </c>
      <c r="H38" s="104">
        <v>4778.0812051825278</v>
      </c>
      <c r="I38" s="48">
        <v>31</v>
      </c>
      <c r="K38" s="104">
        <v>4723.637932355301</v>
      </c>
      <c r="L38" s="48">
        <v>30</v>
      </c>
    </row>
    <row r="39" spans="1:12" ht="12" customHeight="1">
      <c r="A39" s="48" t="s">
        <v>32</v>
      </c>
      <c r="B39" s="104">
        <v>4121.4266335797438</v>
      </c>
      <c r="C39" s="103">
        <v>32</v>
      </c>
      <c r="E39" s="104">
        <v>4575.6466217755287</v>
      </c>
      <c r="F39" s="48">
        <v>29</v>
      </c>
      <c r="H39" s="104">
        <v>4844.1740943432287</v>
      </c>
      <c r="I39" s="48">
        <v>29</v>
      </c>
      <c r="K39" s="104">
        <v>4534.6482709041138</v>
      </c>
      <c r="L39" s="48">
        <v>31</v>
      </c>
    </row>
    <row r="40" spans="1:12" ht="12" customHeight="1">
      <c r="A40" s="48" t="s">
        <v>33</v>
      </c>
      <c r="B40" s="104">
        <v>3995.3311248144691</v>
      </c>
      <c r="C40" s="103">
        <v>36</v>
      </c>
      <c r="E40" s="104">
        <v>4278.3856436120841</v>
      </c>
      <c r="F40" s="48">
        <v>35</v>
      </c>
      <c r="H40" s="104">
        <v>4505.9631969486436</v>
      </c>
      <c r="I40" s="48">
        <v>33</v>
      </c>
      <c r="K40" s="104">
        <v>4515.2064880023654</v>
      </c>
      <c r="L40" s="48">
        <v>32</v>
      </c>
    </row>
    <row r="41" spans="1:12" ht="12" customHeight="1">
      <c r="A41" s="48" t="s">
        <v>6</v>
      </c>
      <c r="B41" s="104">
        <v>4103.852517453357</v>
      </c>
      <c r="C41" s="103">
        <v>33</v>
      </c>
      <c r="E41" s="104">
        <v>4805.1388976870376</v>
      </c>
      <c r="F41" s="48">
        <v>27</v>
      </c>
      <c r="H41" s="104">
        <v>5078.542313651441</v>
      </c>
      <c r="I41" s="48">
        <v>27</v>
      </c>
      <c r="K41" s="104">
        <v>4507.9971639428813</v>
      </c>
      <c r="L41" s="48">
        <v>33</v>
      </c>
    </row>
    <row r="42" spans="1:12" ht="12" customHeight="1">
      <c r="A42" s="48" t="s">
        <v>51</v>
      </c>
      <c r="B42" s="104">
        <v>4279.1982803694882</v>
      </c>
      <c r="C42" s="103">
        <v>28</v>
      </c>
      <c r="E42" s="104">
        <v>4310.3694365308565</v>
      </c>
      <c r="F42" s="48">
        <v>34</v>
      </c>
      <c r="H42" s="104">
        <v>4403.4662401462356</v>
      </c>
      <c r="I42" s="48">
        <v>36</v>
      </c>
      <c r="K42" s="104">
        <v>4488.877708618742</v>
      </c>
      <c r="L42" s="48">
        <v>34</v>
      </c>
    </row>
    <row r="43" spans="1:12" ht="12" customHeight="1">
      <c r="A43" s="48" t="s">
        <v>34</v>
      </c>
      <c r="B43" s="104">
        <v>4267.9237793198527</v>
      </c>
      <c r="C43" s="103">
        <v>29</v>
      </c>
      <c r="E43" s="104">
        <v>4343.9169701402516</v>
      </c>
      <c r="F43" s="48">
        <v>33</v>
      </c>
      <c r="H43" s="104">
        <v>4492.750830183475</v>
      </c>
      <c r="I43" s="48">
        <v>34</v>
      </c>
      <c r="K43" s="104">
        <v>4397.2052657507957</v>
      </c>
      <c r="L43" s="48">
        <v>35</v>
      </c>
    </row>
    <row r="44" spans="1:12" ht="12" customHeight="1">
      <c r="A44" s="48" t="s">
        <v>25</v>
      </c>
      <c r="B44" s="104">
        <v>4032.8296095889355</v>
      </c>
      <c r="C44" s="103">
        <v>34</v>
      </c>
      <c r="E44" s="104">
        <v>4157.5280334599329</v>
      </c>
      <c r="F44" s="48">
        <v>36</v>
      </c>
      <c r="H44" s="104">
        <v>4319.217715048122</v>
      </c>
      <c r="I44" s="48">
        <v>39</v>
      </c>
      <c r="K44" s="104">
        <v>4347.5531980049582</v>
      </c>
      <c r="L44" s="48">
        <v>36</v>
      </c>
    </row>
    <row r="45" spans="1:12" ht="12" customHeight="1">
      <c r="A45" s="48" t="s">
        <v>30</v>
      </c>
      <c r="B45" s="104">
        <v>3891.6214760457369</v>
      </c>
      <c r="C45" s="103">
        <v>40</v>
      </c>
      <c r="E45" s="104">
        <v>3998.0568502563719</v>
      </c>
      <c r="F45" s="48">
        <v>41</v>
      </c>
      <c r="H45" s="104">
        <v>4253.4528516794198</v>
      </c>
      <c r="I45" s="48">
        <v>41</v>
      </c>
      <c r="K45" s="104">
        <v>4334.1482625822537</v>
      </c>
      <c r="L45" s="48">
        <v>37</v>
      </c>
    </row>
    <row r="46" spans="1:12" ht="12" customHeight="1">
      <c r="A46" s="48" t="s">
        <v>37</v>
      </c>
      <c r="B46" s="104">
        <v>4228.7447913442975</v>
      </c>
      <c r="C46" s="103">
        <v>31</v>
      </c>
      <c r="E46" s="104">
        <v>4344.35875177664</v>
      </c>
      <c r="F46" s="48">
        <v>32</v>
      </c>
      <c r="H46" s="104">
        <v>4429.4030848180992</v>
      </c>
      <c r="I46" s="48">
        <v>35</v>
      </c>
      <c r="K46" s="104">
        <v>4258.2535277006809</v>
      </c>
      <c r="L46" s="48">
        <v>38</v>
      </c>
    </row>
    <row r="47" spans="1:12" ht="12" customHeight="1">
      <c r="A47" s="48" t="s">
        <v>14</v>
      </c>
      <c r="B47" s="104">
        <v>3921.1066678721872</v>
      </c>
      <c r="C47" s="103">
        <v>38</v>
      </c>
      <c r="E47" s="104">
        <v>4141.1301936322716</v>
      </c>
      <c r="F47" s="48">
        <v>38</v>
      </c>
      <c r="H47" s="104">
        <v>4390.3521949775431</v>
      </c>
      <c r="I47" s="48">
        <v>37</v>
      </c>
      <c r="K47" s="104">
        <v>4252.5691084907494</v>
      </c>
      <c r="L47" s="48">
        <v>39</v>
      </c>
    </row>
    <row r="48" spans="1:12" ht="12" customHeight="1">
      <c r="A48" s="48" t="s">
        <v>35</v>
      </c>
      <c r="B48" s="104">
        <v>4032.4463997052817</v>
      </c>
      <c r="C48" s="103">
        <v>35</v>
      </c>
      <c r="E48" s="104">
        <v>4152.6387614829919</v>
      </c>
      <c r="F48" s="48">
        <v>37</v>
      </c>
      <c r="H48" s="104">
        <v>4326.4869928451353</v>
      </c>
      <c r="I48" s="48">
        <v>38</v>
      </c>
      <c r="K48" s="104">
        <v>4243.9008538602102</v>
      </c>
      <c r="L48" s="48">
        <v>40</v>
      </c>
    </row>
    <row r="49" spans="1:12" ht="12" customHeight="1">
      <c r="A49" s="48" t="s">
        <v>42</v>
      </c>
      <c r="B49" s="104">
        <v>3810.7919161854925</v>
      </c>
      <c r="C49" s="103">
        <v>42</v>
      </c>
      <c r="E49" s="104">
        <v>3970.871954684927</v>
      </c>
      <c r="F49" s="48">
        <v>42</v>
      </c>
      <c r="H49" s="104">
        <v>4273.0033412033154</v>
      </c>
      <c r="I49" s="48">
        <v>40</v>
      </c>
      <c r="K49" s="104">
        <v>4198.6406640198993</v>
      </c>
      <c r="L49" s="48">
        <v>41</v>
      </c>
    </row>
    <row r="50" spans="1:12" ht="12" customHeight="1">
      <c r="A50" s="48" t="s">
        <v>50</v>
      </c>
      <c r="B50" s="104">
        <v>3476.4108444067269</v>
      </c>
      <c r="C50" s="103">
        <v>48</v>
      </c>
      <c r="E50" s="104">
        <v>3823.5577248049017</v>
      </c>
      <c r="F50" s="48">
        <v>46</v>
      </c>
      <c r="H50" s="104">
        <v>4242.2768114193377</v>
      </c>
      <c r="I50" s="48">
        <v>42</v>
      </c>
      <c r="K50" s="104">
        <v>4184.7106189062515</v>
      </c>
      <c r="L50" s="48">
        <v>42</v>
      </c>
    </row>
    <row r="51" spans="1:12" ht="12" customHeight="1">
      <c r="A51" s="48" t="s">
        <v>45</v>
      </c>
      <c r="B51" s="104">
        <v>3749.3486485673807</v>
      </c>
      <c r="C51" s="103">
        <v>45</v>
      </c>
      <c r="E51" s="104">
        <v>3880.9340092155267</v>
      </c>
      <c r="F51" s="48">
        <v>45</v>
      </c>
      <c r="H51" s="104">
        <v>3952.1949879088093</v>
      </c>
      <c r="I51" s="48">
        <v>48</v>
      </c>
      <c r="K51" s="104">
        <v>4163.506428788317</v>
      </c>
      <c r="L51" s="48">
        <v>43</v>
      </c>
    </row>
    <row r="52" spans="1:12" ht="12" customHeight="1">
      <c r="A52" s="48" t="s">
        <v>44</v>
      </c>
      <c r="B52" s="104">
        <v>3799.6223187612209</v>
      </c>
      <c r="C52" s="103">
        <v>43</v>
      </c>
      <c r="E52" s="104">
        <v>3925.4560915675488</v>
      </c>
      <c r="F52" s="48">
        <v>44</v>
      </c>
      <c r="H52" s="104">
        <v>4134.6074641260257</v>
      </c>
      <c r="I52" s="48">
        <v>43</v>
      </c>
      <c r="K52" s="104">
        <v>4106.8121451699417</v>
      </c>
      <c r="L52" s="48">
        <v>44</v>
      </c>
    </row>
    <row r="53" spans="1:12" ht="12" customHeight="1">
      <c r="A53" s="48" t="s">
        <v>43</v>
      </c>
      <c r="B53" s="104">
        <v>3574.8939880686685</v>
      </c>
      <c r="C53" s="103">
        <v>47</v>
      </c>
      <c r="E53" s="104">
        <v>3798.9106586654634</v>
      </c>
      <c r="F53" s="48">
        <v>47</v>
      </c>
      <c r="H53" s="104">
        <v>3971.3028665865108</v>
      </c>
      <c r="I53" s="48">
        <v>46</v>
      </c>
      <c r="K53" s="104">
        <v>4099.8811826901319</v>
      </c>
      <c r="L53" s="48">
        <v>45</v>
      </c>
    </row>
    <row r="54" spans="1:12" ht="12" customHeight="1">
      <c r="A54" s="48" t="s">
        <v>52</v>
      </c>
      <c r="B54" s="104">
        <v>3789.5794371886827</v>
      </c>
      <c r="C54" s="103">
        <v>44</v>
      </c>
      <c r="E54" s="104">
        <v>4014.0324366123932</v>
      </c>
      <c r="F54" s="48">
        <v>40</v>
      </c>
      <c r="H54" s="104">
        <v>4048.6803880954853</v>
      </c>
      <c r="I54" s="48">
        <v>45</v>
      </c>
      <c r="K54" s="104">
        <v>4088.1037873060968</v>
      </c>
      <c r="L54" s="48">
        <v>46</v>
      </c>
    </row>
    <row r="55" spans="1:12" ht="12" customHeight="1">
      <c r="A55" s="48" t="s">
        <v>46</v>
      </c>
      <c r="B55" s="104">
        <v>3833.9464882119833</v>
      </c>
      <c r="C55" s="103">
        <v>41</v>
      </c>
      <c r="E55" s="104">
        <v>3950.8751618708829</v>
      </c>
      <c r="F55" s="48">
        <v>43</v>
      </c>
      <c r="H55" s="104">
        <v>4130.8978862035892</v>
      </c>
      <c r="I55" s="48">
        <v>44</v>
      </c>
      <c r="K55" s="104">
        <v>3973.8824033443339</v>
      </c>
      <c r="L55" s="48">
        <v>47</v>
      </c>
    </row>
    <row r="56" spans="1:12" ht="12" customHeight="1">
      <c r="A56" s="48" t="s">
        <v>23</v>
      </c>
      <c r="B56" s="104">
        <v>3663.1232539974808</v>
      </c>
      <c r="C56" s="103">
        <v>46</v>
      </c>
      <c r="E56" s="104">
        <v>3755.0275810126254</v>
      </c>
      <c r="F56" s="48">
        <v>48</v>
      </c>
      <c r="H56" s="104">
        <v>3963.1468645721902</v>
      </c>
      <c r="I56" s="48">
        <v>47</v>
      </c>
      <c r="K56" s="104">
        <v>3953.7844802644408</v>
      </c>
      <c r="L56" s="48">
        <v>48</v>
      </c>
    </row>
    <row r="57" spans="1:12" ht="12" customHeight="1">
      <c r="A57" s="48" t="s">
        <v>48</v>
      </c>
      <c r="B57" s="104">
        <v>3331.7567149603647</v>
      </c>
      <c r="C57" s="103">
        <v>49</v>
      </c>
      <c r="E57" s="104">
        <v>3456.0722684575467</v>
      </c>
      <c r="F57" s="48">
        <v>50</v>
      </c>
      <c r="H57" s="104">
        <v>3622.2387893244004</v>
      </c>
      <c r="I57" s="48">
        <v>50</v>
      </c>
      <c r="K57" s="104">
        <v>3772.1589521403171</v>
      </c>
      <c r="L57" s="48">
        <v>49</v>
      </c>
    </row>
    <row r="58" spans="1:12" ht="12" customHeight="1">
      <c r="A58" s="48" t="s">
        <v>53</v>
      </c>
      <c r="B58" s="104">
        <v>3314.9382317130562</v>
      </c>
      <c r="C58" s="103">
        <v>50</v>
      </c>
      <c r="E58" s="104">
        <v>3540.736414629293</v>
      </c>
      <c r="F58" s="48">
        <v>49</v>
      </c>
      <c r="H58" s="104">
        <v>3699.6526137710102</v>
      </c>
      <c r="I58" s="48">
        <v>49</v>
      </c>
      <c r="K58" s="104">
        <v>3750.2135557091142</v>
      </c>
      <c r="L58" s="48">
        <v>50</v>
      </c>
    </row>
    <row r="59" spans="1:12" ht="8.25" customHeight="1">
      <c r="C59" s="103"/>
      <c r="E59" s="48"/>
      <c r="F59" s="48"/>
    </row>
    <row r="60" spans="1:12" ht="12" customHeight="1">
      <c r="A60" s="95" t="s">
        <v>54</v>
      </c>
      <c r="B60" s="108">
        <f>AVERAGE(B9:B58)</f>
        <v>4836.4243023491281</v>
      </c>
      <c r="C60" s="109"/>
      <c r="D60" s="95"/>
      <c r="E60" s="108">
        <f>AVERAGE(E9:E58)</f>
        <v>5129.2767004477928</v>
      </c>
      <c r="F60" s="95"/>
      <c r="G60" s="95"/>
      <c r="H60" s="108">
        <f>AVERAGE(H9:H58)</f>
        <v>5407.1399565793154</v>
      </c>
      <c r="I60" s="95"/>
      <c r="J60" s="95"/>
      <c r="K60" s="108">
        <f>AVERAGE(K9:K58)</f>
        <v>5368.4039820373155</v>
      </c>
      <c r="L60" s="95"/>
    </row>
    <row r="62" spans="1:12" ht="12.6" customHeight="1">
      <c r="A62" s="294" t="s">
        <v>394</v>
      </c>
    </row>
  </sheetData>
  <sortState xmlns:xlrd2="http://schemas.microsoft.com/office/spreadsheetml/2017/richdata2" ref="A9:L58">
    <sortCondition ref="L9:L58"/>
  </sortState>
  <mergeCells count="6">
    <mergeCell ref="B6:C6"/>
    <mergeCell ref="E6:F6"/>
    <mergeCell ref="H6:I6"/>
    <mergeCell ref="K6:L6"/>
    <mergeCell ref="A3:L3"/>
    <mergeCell ref="A4:L4"/>
  </mergeCells>
  <hyperlinks>
    <hyperlink ref="A1" location="TOC!A1" display="Return to info tab" xr:uid="{00000000-0004-0000-0900-000000000000}"/>
  </hyperlinks>
  <printOptions horizontalCentered="1"/>
  <pageMargins left="0.5" right="0.5" top="0.59" bottom="0.45" header="0.42" footer="0.37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rgb="FF00B0F0"/>
  </sheetPr>
  <dimension ref="A1:G27"/>
  <sheetViews>
    <sheetView zoomScaleNormal="100" workbookViewId="0"/>
  </sheetViews>
  <sheetFormatPr defaultColWidth="9.109375" defaultRowHeight="15"/>
  <cols>
    <col min="1" max="1" width="16.77734375" style="112" customWidth="1"/>
    <col min="2" max="2" width="5.5546875" style="112" customWidth="1"/>
    <col min="3" max="3" width="9.44140625" style="112" customWidth="1"/>
    <col min="4" max="4" width="15.33203125" style="112" customWidth="1"/>
    <col min="5" max="5" width="11.5546875" style="112" customWidth="1"/>
    <col min="6" max="6" width="10.5546875" style="112" bestFit="1" customWidth="1"/>
    <col min="7" max="16384" width="9.109375" style="112"/>
  </cols>
  <sheetData>
    <row r="1" spans="1:7">
      <c r="A1" s="224" t="s">
        <v>268</v>
      </c>
    </row>
    <row r="3" spans="1:7" ht="17.399999999999999">
      <c r="A3" s="319" t="s">
        <v>78</v>
      </c>
      <c r="B3" s="319"/>
      <c r="C3" s="319"/>
      <c r="D3" s="319"/>
      <c r="E3" s="319"/>
      <c r="F3" s="319"/>
      <c r="G3" s="111"/>
    </row>
    <row r="4" spans="1:7">
      <c r="A4" s="318" t="str">
        <f>"Thirteen Western States - Fiscal Year "&amp;'Table 1'!F6</f>
        <v>Thirteen Western States - Fiscal Year 2020</v>
      </c>
      <c r="B4" s="318"/>
      <c r="C4" s="318"/>
      <c r="D4" s="318"/>
      <c r="E4" s="318"/>
      <c r="F4" s="318"/>
      <c r="G4" s="113"/>
    </row>
    <row r="5" spans="1:7" ht="12.9" customHeight="1">
      <c r="A5" s="114"/>
      <c r="B5" s="114"/>
      <c r="C5" s="114"/>
      <c r="D5" s="114"/>
      <c r="E5" s="114"/>
      <c r="F5" s="114"/>
    </row>
    <row r="6" spans="1:7" ht="9.15" customHeight="1">
      <c r="A6" s="320" t="s">
        <v>3</v>
      </c>
      <c r="B6" s="239"/>
      <c r="C6" s="239"/>
      <c r="D6" s="320" t="s">
        <v>1</v>
      </c>
      <c r="E6" s="239"/>
      <c r="F6" s="239"/>
    </row>
    <row r="7" spans="1:7">
      <c r="A7" s="321"/>
      <c r="B7" s="99"/>
      <c r="C7" s="99"/>
      <c r="D7" s="323"/>
      <c r="E7" s="229" t="s">
        <v>79</v>
      </c>
      <c r="F7" s="229" t="s">
        <v>80</v>
      </c>
    </row>
    <row r="8" spans="1:7">
      <c r="A8" s="321" t="s">
        <v>3</v>
      </c>
      <c r="B8" s="99"/>
      <c r="C8" s="99"/>
      <c r="D8" s="323" t="s">
        <v>1</v>
      </c>
      <c r="E8" s="229" t="s">
        <v>2</v>
      </c>
      <c r="F8" s="229" t="s">
        <v>2</v>
      </c>
    </row>
    <row r="9" spans="1:7" ht="12.9" customHeight="1">
      <c r="A9" s="322"/>
      <c r="B9" s="240"/>
      <c r="C9" s="240"/>
      <c r="D9" s="322"/>
      <c r="E9" s="240"/>
      <c r="F9" s="240"/>
      <c r="G9" s="115"/>
    </row>
    <row r="10" spans="1:7" ht="12.9" customHeight="1">
      <c r="A10" s="241"/>
      <c r="B10" s="241"/>
      <c r="C10" s="241"/>
      <c r="D10" s="241"/>
      <c r="E10" s="241"/>
      <c r="F10" s="241"/>
      <c r="G10" s="115"/>
    </row>
    <row r="11" spans="1:7">
      <c r="A11" s="242" t="s">
        <v>7</v>
      </c>
      <c r="B11" s="242"/>
      <c r="C11" s="242"/>
      <c r="D11" s="243">
        <f>VLOOKUP(A11,'Table 7'!$A$9:$L$58,11,FALSE)</f>
        <v>7454.137652244217</v>
      </c>
      <c r="E11" s="244">
        <f>VLOOKUP(A11,'Table 7'!$A$9:$L$58,12,FALSE)</f>
        <v>5</v>
      </c>
      <c r="F11" s="244">
        <v>1</v>
      </c>
      <c r="G11" s="115"/>
    </row>
    <row r="12" spans="1:7">
      <c r="A12" s="242" t="s">
        <v>15</v>
      </c>
      <c r="B12" s="242"/>
      <c r="C12" s="242"/>
      <c r="D12" s="243">
        <f>VLOOKUP(A12,'Table 7'!$A$9:$L$58,11,FALSE)</f>
        <v>6992.7627432752852</v>
      </c>
      <c r="E12" s="244">
        <f>VLOOKUP(A12,'Table 7'!$A$9:$L$58,12,FALSE)</f>
        <v>7</v>
      </c>
      <c r="F12" s="244">
        <v>2</v>
      </c>
    </row>
    <row r="13" spans="1:7">
      <c r="A13" s="77" t="s">
        <v>36</v>
      </c>
      <c r="B13" s="124"/>
      <c r="C13" s="77"/>
      <c r="D13" s="246">
        <f>VLOOKUP(A13,'Table 7'!$A$9:$L$58,11,FALSE)</f>
        <v>6220.0419469885474</v>
      </c>
      <c r="E13" s="247">
        <f>VLOOKUP(A13,'Table 7'!$A$9:$L$58,12,FALSE)</f>
        <v>13</v>
      </c>
      <c r="F13" s="247">
        <v>3</v>
      </c>
    </row>
    <row r="14" spans="1:7">
      <c r="A14" s="242" t="s">
        <v>41</v>
      </c>
      <c r="B14" s="242"/>
      <c r="C14" s="242"/>
      <c r="D14" s="243">
        <f>VLOOKUP(A14,'Table 7'!$A$9:$L$58,11,FALSE)</f>
        <v>5715.9683148376535</v>
      </c>
      <c r="E14" s="244">
        <f>VLOOKUP(A14,'Table 7'!$A$9:$L$58,12,FALSE)</f>
        <v>16</v>
      </c>
      <c r="F14" s="244">
        <v>4</v>
      </c>
    </row>
    <row r="15" spans="1:7">
      <c r="A15" s="242" t="s">
        <v>16</v>
      </c>
      <c r="B15" s="242"/>
      <c r="C15" s="242"/>
      <c r="D15" s="243">
        <f>VLOOKUP(A15,'Table 7'!$A$9:$L$58,11,FALSE)</f>
        <v>5370.6428013995182</v>
      </c>
      <c r="E15" s="244">
        <f>VLOOKUP(A15,'Table 7'!$A$9:$L$58,12,FALSE)</f>
        <v>21</v>
      </c>
      <c r="F15" s="244">
        <v>5</v>
      </c>
    </row>
    <row r="16" spans="1:7">
      <c r="A16" s="242" t="s">
        <v>24</v>
      </c>
      <c r="B16" s="242"/>
      <c r="C16" s="242"/>
      <c r="D16" s="243">
        <f>VLOOKUP(A16,'Table 7'!$A$9:$L$58,11,FALSE)</f>
        <v>5233.666415558343</v>
      </c>
      <c r="E16" s="244">
        <f>VLOOKUP(A16,'Table 7'!$A$9:$L$58,12,FALSE)</f>
        <v>23</v>
      </c>
      <c r="F16" s="244">
        <v>6</v>
      </c>
    </row>
    <row r="17" spans="1:7">
      <c r="A17" s="242" t="s">
        <v>13</v>
      </c>
      <c r="B17" s="242"/>
      <c r="C17" s="242"/>
      <c r="D17" s="243">
        <f>VLOOKUP(A17,'Table 7'!$A$9:$L$58,11,FALSE)</f>
        <v>5014.1051851388484</v>
      </c>
      <c r="E17" s="244">
        <f>VLOOKUP(A17,'Table 7'!$A$9:$L$58,12,FALSE)</f>
        <v>26</v>
      </c>
      <c r="F17" s="244">
        <v>7</v>
      </c>
    </row>
    <row r="18" spans="1:7">
      <c r="A18" s="242" t="s">
        <v>31</v>
      </c>
      <c r="B18" s="242"/>
      <c r="C18" s="242"/>
      <c r="D18" s="243">
        <f>VLOOKUP(A18,'Table 7'!$A$9:$L$58,11,FALSE)</f>
        <v>4871.0213907524512</v>
      </c>
      <c r="E18" s="244">
        <f>VLOOKUP(A18,'Table 7'!$A$9:$L$58,12,FALSE)</f>
        <v>27</v>
      </c>
      <c r="F18" s="244">
        <v>8</v>
      </c>
    </row>
    <row r="19" spans="1:7">
      <c r="A19" s="242" t="s">
        <v>32</v>
      </c>
      <c r="B19" s="242"/>
      <c r="C19" s="242"/>
      <c r="D19" s="243">
        <f>VLOOKUP(A19,'Table 7'!$A$9:$L$58,11,FALSE)</f>
        <v>4534.6482709041138</v>
      </c>
      <c r="E19" s="244">
        <f>VLOOKUP(A19,'Table 7'!$A$9:$L$58,12,FALSE)</f>
        <v>31</v>
      </c>
      <c r="F19" s="244">
        <v>9</v>
      </c>
    </row>
    <row r="20" spans="1:7">
      <c r="A20" s="242" t="s">
        <v>33</v>
      </c>
      <c r="B20" s="242"/>
      <c r="C20" s="242"/>
      <c r="D20" s="243">
        <f>VLOOKUP(A20,'Table 7'!$A$9:$L$58,11,FALSE)</f>
        <v>4515.2064880023654</v>
      </c>
      <c r="E20" s="244">
        <f>VLOOKUP(A20,'Table 7'!$A$9:$L$58,12,FALSE)</f>
        <v>32</v>
      </c>
      <c r="F20" s="244">
        <v>10</v>
      </c>
    </row>
    <row r="21" spans="1:7">
      <c r="A21" s="242" t="s">
        <v>6</v>
      </c>
      <c r="B21" s="242"/>
      <c r="C21" s="242"/>
      <c r="D21" s="243">
        <f>VLOOKUP(A21,'Table 7'!$A$9:$L$58,11,FALSE)</f>
        <v>4507.9971639428813</v>
      </c>
      <c r="E21" s="244">
        <f>VLOOKUP(A21,'Table 7'!$A$9:$L$58,12,FALSE)</f>
        <v>33</v>
      </c>
      <c r="F21" s="244">
        <v>11</v>
      </c>
    </row>
    <row r="22" spans="1:7">
      <c r="A22" s="242" t="s">
        <v>42</v>
      </c>
      <c r="B22" s="242"/>
      <c r="C22" s="242"/>
      <c r="D22" s="243">
        <f>VLOOKUP(A22,'Table 7'!$A$9:$L$58,11,FALSE)</f>
        <v>4198.6406640198993</v>
      </c>
      <c r="E22" s="244">
        <f>VLOOKUP(A22,'Table 7'!$A$9:$L$58,12,FALSE)</f>
        <v>41</v>
      </c>
      <c r="F22" s="244">
        <v>12</v>
      </c>
    </row>
    <row r="23" spans="1:7">
      <c r="A23" s="242" t="s">
        <v>45</v>
      </c>
      <c r="B23" s="242"/>
      <c r="C23" s="242"/>
      <c r="D23" s="243">
        <f>VLOOKUP(A23,'Table 7'!$A$9:$L$58,11,FALSE)</f>
        <v>4163.506428788317</v>
      </c>
      <c r="E23" s="244">
        <f>VLOOKUP(A23,'Table 7'!$A$9:$L$58,12,FALSE)</f>
        <v>43</v>
      </c>
      <c r="F23" s="244">
        <v>13</v>
      </c>
    </row>
    <row r="24" spans="1:7">
      <c r="A24" s="245"/>
      <c r="B24" s="242"/>
      <c r="C24" s="242"/>
      <c r="D24" s="245"/>
      <c r="E24" s="245"/>
      <c r="F24" s="245"/>
    </row>
    <row r="25" spans="1:7">
      <c r="A25" s="248"/>
      <c r="B25" s="248"/>
      <c r="C25" s="248"/>
      <c r="D25" s="248"/>
      <c r="E25" s="248"/>
      <c r="F25" s="248"/>
      <c r="G25" s="115"/>
    </row>
    <row r="27" spans="1:7">
      <c r="A27" s="294" t="s">
        <v>394</v>
      </c>
    </row>
  </sheetData>
  <sortState xmlns:xlrd2="http://schemas.microsoft.com/office/spreadsheetml/2017/richdata2" ref="A11:F23">
    <sortCondition ref="E11:E23"/>
  </sortState>
  <mergeCells count="4">
    <mergeCell ref="A4:F4"/>
    <mergeCell ref="A3:F3"/>
    <mergeCell ref="A6:A9"/>
    <mergeCell ref="D6:D9"/>
  </mergeCells>
  <hyperlinks>
    <hyperlink ref="A1" location="TOC!A1" display="Return to info tab" xr:uid="{00000000-0004-0000-0A00-000000000000}"/>
  </hyperlinks>
  <printOptions horizontalCentered="1"/>
  <pageMargins left="0.75" right="0.75" top="0.75" bottom="0.75" header="0.5" footer="0.5"/>
  <pageSetup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rgb="FF00B0F0"/>
  </sheetPr>
  <dimension ref="A1:M23"/>
  <sheetViews>
    <sheetView zoomScaleNormal="100" workbookViewId="0"/>
  </sheetViews>
  <sheetFormatPr defaultColWidth="9.109375" defaultRowHeight="13.2"/>
  <cols>
    <col min="1" max="1" width="7.5546875" style="14" customWidth="1"/>
    <col min="2" max="2" width="10.109375" style="14" customWidth="1"/>
    <col min="3" max="3" width="7" style="14" customWidth="1"/>
    <col min="4" max="4" width="3.88671875" style="14" customWidth="1"/>
    <col min="5" max="5" width="6.44140625" style="14" customWidth="1"/>
    <col min="6" max="6" width="9" style="14" customWidth="1"/>
    <col min="7" max="8" width="7" style="14" customWidth="1"/>
    <col min="9" max="9" width="4.109375" style="14" customWidth="1"/>
    <col min="10" max="10" width="8" style="14" customWidth="1"/>
    <col min="11" max="11" width="8.109375" style="14" customWidth="1"/>
    <col min="12" max="16384" width="9.109375" style="14"/>
  </cols>
  <sheetData>
    <row r="1" spans="1:13">
      <c r="A1" s="224" t="s">
        <v>268</v>
      </c>
    </row>
    <row r="3" spans="1:13" s="60" customFormat="1" ht="17.399999999999999">
      <c r="A3" s="303" t="s">
        <v>81</v>
      </c>
      <c r="B3" s="303"/>
      <c r="C3" s="303"/>
      <c r="D3" s="303"/>
      <c r="E3" s="303"/>
      <c r="F3" s="303"/>
      <c r="G3" s="303"/>
      <c r="H3" s="303"/>
      <c r="I3" s="303"/>
      <c r="J3" s="303"/>
      <c r="K3" s="303"/>
    </row>
    <row r="4" spans="1:13" s="60" customFormat="1" ht="17.399999999999999">
      <c r="A4" s="306" t="s">
        <v>82</v>
      </c>
      <c r="B4" s="306"/>
      <c r="C4" s="306"/>
      <c r="D4" s="306"/>
      <c r="E4" s="306"/>
      <c r="F4" s="306"/>
      <c r="G4" s="306"/>
      <c r="H4" s="306"/>
      <c r="I4" s="306"/>
      <c r="J4" s="306"/>
      <c r="K4" s="306"/>
    </row>
    <row r="5" spans="1:13" ht="14.25" customHeight="1">
      <c r="A5" s="46"/>
      <c r="B5" s="11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13.65" customHeight="1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</row>
    <row r="7" spans="1:13">
      <c r="A7" s="61" t="s">
        <v>61</v>
      </c>
      <c r="B7" s="325" t="s">
        <v>62</v>
      </c>
      <c r="C7" s="326"/>
      <c r="D7" s="249"/>
      <c r="E7" s="99"/>
      <c r="F7" s="325" t="s">
        <v>63</v>
      </c>
      <c r="G7" s="325"/>
      <c r="H7" s="99"/>
      <c r="I7" s="99"/>
      <c r="J7" s="325" t="s">
        <v>64</v>
      </c>
      <c r="K7" s="325"/>
    </row>
    <row r="8" spans="1:13" ht="14.25" customHeight="1">
      <c r="A8" s="61" t="s">
        <v>65</v>
      </c>
      <c r="B8" s="249" t="s">
        <v>1</v>
      </c>
      <c r="C8" s="324" t="s">
        <v>2</v>
      </c>
      <c r="D8" s="324"/>
      <c r="E8" s="19"/>
      <c r="F8" s="249" t="s">
        <v>1</v>
      </c>
      <c r="G8" s="249" t="s">
        <v>2</v>
      </c>
      <c r="H8" s="99"/>
      <c r="I8" s="99"/>
      <c r="J8" s="99" t="s">
        <v>1</v>
      </c>
      <c r="K8" s="229" t="s">
        <v>2</v>
      </c>
    </row>
    <row r="9" spans="1:13">
      <c r="A9" s="43"/>
      <c r="B9" s="43"/>
      <c r="C9" s="43"/>
      <c r="D9" s="43"/>
      <c r="E9" s="43"/>
      <c r="F9" s="43"/>
      <c r="G9" s="43"/>
      <c r="H9" s="43"/>
      <c r="I9" s="43"/>
      <c r="J9" s="43"/>
      <c r="K9" s="43"/>
      <c r="L9" s="46"/>
    </row>
    <row r="10" spans="1:13">
      <c r="A10" s="46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</row>
    <row r="11" spans="1:13" ht="17.399999999999999" customHeight="1">
      <c r="A11" s="117">
        <v>2020</v>
      </c>
      <c r="B11" s="72">
        <v>3798.2186472050375</v>
      </c>
      <c r="C11" s="46">
        <v>12</v>
      </c>
      <c r="D11" s="72"/>
      <c r="E11" s="72"/>
      <c r="F11" s="72">
        <v>2421.8232997835098</v>
      </c>
      <c r="G11" s="18">
        <v>15</v>
      </c>
      <c r="H11" s="46"/>
      <c r="I11" s="72"/>
      <c r="J11" s="72">
        <v>6220.0419469885474</v>
      </c>
      <c r="K11" s="18">
        <v>13</v>
      </c>
      <c r="L11" s="46"/>
    </row>
    <row r="12" spans="1:13" ht="17.399999999999999" customHeight="1">
      <c r="A12" s="117">
        <v>2019</v>
      </c>
      <c r="B12" s="118">
        <v>3707.7068046430718</v>
      </c>
      <c r="C12" s="46">
        <v>12</v>
      </c>
      <c r="D12" s="46"/>
      <c r="E12" s="46"/>
      <c r="F12" s="118">
        <v>2335.0485001265806</v>
      </c>
      <c r="G12" s="18">
        <v>16</v>
      </c>
      <c r="H12" s="46"/>
      <c r="I12" s="46"/>
      <c r="J12" s="118">
        <v>6042.7553047696529</v>
      </c>
      <c r="K12" s="18">
        <v>13</v>
      </c>
      <c r="L12" s="46"/>
    </row>
    <row r="13" spans="1:13" ht="17.399999999999999" customHeight="1">
      <c r="A13" s="117">
        <v>2018</v>
      </c>
      <c r="B13" s="118">
        <v>3568.62880963613</v>
      </c>
      <c r="C13" s="46">
        <v>12</v>
      </c>
      <c r="D13" s="46"/>
      <c r="E13" s="46"/>
      <c r="F13" s="118">
        <v>2268.9253259819948</v>
      </c>
      <c r="G13" s="18">
        <v>14</v>
      </c>
      <c r="H13" s="46"/>
      <c r="I13" s="46"/>
      <c r="J13" s="118">
        <v>5837.5541356181247</v>
      </c>
      <c r="K13" s="18">
        <v>12</v>
      </c>
      <c r="L13" s="46"/>
      <c r="M13" s="72"/>
    </row>
    <row r="14" spans="1:13" ht="17.399999999999999" customHeight="1">
      <c r="A14" s="117">
        <v>2017</v>
      </c>
      <c r="B14" s="118">
        <v>3279.8469368576948</v>
      </c>
      <c r="C14" s="46">
        <v>12</v>
      </c>
      <c r="D14" s="46"/>
      <c r="E14" s="46"/>
      <c r="F14" s="118">
        <v>2140.3944950303685</v>
      </c>
      <c r="G14" s="18">
        <v>17</v>
      </c>
      <c r="H14" s="46"/>
      <c r="I14" s="46"/>
      <c r="J14" s="118">
        <v>5420.2414318880637</v>
      </c>
      <c r="K14" s="18">
        <v>13</v>
      </c>
      <c r="L14" s="46"/>
    </row>
    <row r="15" spans="1:13" ht="17.399999999999999" customHeight="1">
      <c r="A15" s="117">
        <v>2016</v>
      </c>
      <c r="B15" s="118">
        <v>3102.8801242929762</v>
      </c>
      <c r="C15" s="18">
        <v>14</v>
      </c>
      <c r="D15" s="46"/>
      <c r="E15" s="46"/>
      <c r="F15" s="118">
        <v>2030.3280266122449</v>
      </c>
      <c r="G15" s="18">
        <v>18</v>
      </c>
      <c r="H15" s="46"/>
      <c r="I15" s="46"/>
      <c r="J15" s="118">
        <v>5133.2081509052214</v>
      </c>
      <c r="K15" s="18">
        <v>15</v>
      </c>
      <c r="L15" s="46"/>
    </row>
    <row r="16" spans="1:13" ht="17.399999999999999" customHeight="1">
      <c r="A16" s="117">
        <v>2015</v>
      </c>
      <c r="B16" s="118">
        <v>2920.8231548667195</v>
      </c>
      <c r="C16" s="18">
        <v>20</v>
      </c>
      <c r="D16" s="46"/>
      <c r="E16" s="46"/>
      <c r="F16" s="118">
        <v>1917.6985200676963</v>
      </c>
      <c r="G16" s="18">
        <v>19</v>
      </c>
      <c r="H16" s="46"/>
      <c r="I16" s="46"/>
      <c r="J16" s="118">
        <v>4838.5216749344163</v>
      </c>
      <c r="K16" s="18">
        <v>17</v>
      </c>
      <c r="L16" s="46"/>
    </row>
    <row r="17" spans="1:12" ht="17.399999999999999" customHeight="1">
      <c r="A17" s="117">
        <v>2014</v>
      </c>
      <c r="B17" s="118">
        <v>2788.5598765617083</v>
      </c>
      <c r="C17" s="18">
        <v>19</v>
      </c>
      <c r="D17" s="46"/>
      <c r="E17" s="46"/>
      <c r="F17" s="118">
        <v>1832.8015379027736</v>
      </c>
      <c r="G17" s="18">
        <v>20</v>
      </c>
      <c r="H17" s="46"/>
      <c r="I17" s="46"/>
      <c r="J17" s="118">
        <v>4621.3614144644816</v>
      </c>
      <c r="K17" s="18">
        <v>18</v>
      </c>
      <c r="L17" s="46"/>
    </row>
    <row r="18" spans="1:12" ht="17.399999999999999" customHeight="1">
      <c r="A18" s="117">
        <v>2013</v>
      </c>
      <c r="B18" s="118">
        <v>2721.1913911150446</v>
      </c>
      <c r="C18" s="46">
        <v>21</v>
      </c>
      <c r="D18" s="46"/>
      <c r="E18" s="46"/>
      <c r="F18" s="118">
        <v>1748.2877391900092</v>
      </c>
      <c r="G18" s="18">
        <v>21</v>
      </c>
      <c r="H18" s="46"/>
      <c r="I18" s="46"/>
      <c r="J18" s="118">
        <v>4469.4791303050533</v>
      </c>
      <c r="K18" s="18">
        <v>21</v>
      </c>
      <c r="L18" s="46"/>
    </row>
    <row r="19" spans="1:12" ht="17.399999999999999" customHeight="1">
      <c r="A19" s="117">
        <v>2012</v>
      </c>
      <c r="B19" s="118">
        <v>2580.3115749158915</v>
      </c>
      <c r="C19" s="46">
        <v>23</v>
      </c>
      <c r="D19" s="46"/>
      <c r="E19" s="46"/>
      <c r="F19" s="118">
        <v>1731.043882842444</v>
      </c>
      <c r="G19" s="46">
        <v>22</v>
      </c>
      <c r="H19" s="46"/>
      <c r="I19" s="46"/>
      <c r="J19" s="118">
        <v>4311.3554577583354</v>
      </c>
      <c r="K19" s="46">
        <v>22</v>
      </c>
      <c r="L19" s="46"/>
    </row>
    <row r="20" spans="1:12" ht="17.399999999999999" customHeight="1">
      <c r="A20" s="117">
        <v>2011</v>
      </c>
      <c r="B20" s="118">
        <v>2581.8614309247719</v>
      </c>
      <c r="C20" s="46">
        <v>18</v>
      </c>
      <c r="D20" s="46"/>
      <c r="E20" s="46"/>
      <c r="F20" s="118">
        <v>1687.6038114377238</v>
      </c>
      <c r="G20" s="46">
        <v>24</v>
      </c>
      <c r="H20" s="46"/>
      <c r="I20" s="46"/>
      <c r="J20" s="118">
        <v>4269.4652423624957</v>
      </c>
      <c r="K20" s="46">
        <v>20</v>
      </c>
      <c r="L20" s="46"/>
    </row>
    <row r="21" spans="1:12" ht="16.649999999999999" customHeight="1">
      <c r="A21" s="58"/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46"/>
    </row>
    <row r="23" spans="1:12">
      <c r="A23" s="294" t="s">
        <v>394</v>
      </c>
    </row>
  </sheetData>
  <mergeCells count="6">
    <mergeCell ref="C8:D8"/>
    <mergeCell ref="F7:G7"/>
    <mergeCell ref="A3:K3"/>
    <mergeCell ref="A4:K4"/>
    <mergeCell ref="B7:C7"/>
    <mergeCell ref="J7:K7"/>
  </mergeCells>
  <hyperlinks>
    <hyperlink ref="A1" location="TOC!A1" display="Return to info tab" xr:uid="{00000000-0004-0000-0B00-000000000000}"/>
  </hyperlinks>
  <printOptions horizontalCentered="1"/>
  <pageMargins left="1" right="1.25" top="0.75" bottom="0.75" header="0.5" footer="0.5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rgb="FF00B0F0"/>
  </sheetPr>
  <dimension ref="A1:L61"/>
  <sheetViews>
    <sheetView zoomScaleNormal="100" workbookViewId="0"/>
  </sheetViews>
  <sheetFormatPr defaultColWidth="9.109375" defaultRowHeight="12" customHeight="1"/>
  <cols>
    <col min="1" max="1" width="15.109375" style="48" customWidth="1"/>
    <col min="2" max="2" width="10.109375" style="107" bestFit="1" customWidth="1"/>
    <col min="3" max="3" width="4.88671875" style="110" bestFit="1" customWidth="1"/>
    <col min="4" max="4" width="5.88671875" style="48" customWidth="1"/>
    <col min="5" max="5" width="7.5546875" style="107" customWidth="1"/>
    <col min="6" max="6" width="6.44140625" style="110" customWidth="1"/>
    <col min="7" max="7" width="5.109375" style="48" customWidth="1"/>
    <col min="8" max="8" width="7.88671875" style="48" customWidth="1"/>
    <col min="9" max="9" width="7.109375" style="48" customWidth="1"/>
    <col min="10" max="10" width="6.109375" style="48" customWidth="1"/>
    <col min="11" max="11" width="9.109375" style="48"/>
    <col min="12" max="12" width="8" style="48" customWidth="1"/>
    <col min="13" max="16384" width="9.109375" style="48"/>
  </cols>
  <sheetData>
    <row r="1" spans="1:12" ht="13.2">
      <c r="A1" s="224" t="s">
        <v>268</v>
      </c>
    </row>
    <row r="2" spans="1:12" ht="19.5" customHeight="1">
      <c r="A2" s="295" t="s">
        <v>83</v>
      </c>
      <c r="B2" s="295"/>
      <c r="C2" s="295"/>
      <c r="D2" s="295"/>
      <c r="E2" s="295"/>
      <c r="F2" s="295"/>
      <c r="G2" s="295"/>
      <c r="H2" s="295"/>
      <c r="I2" s="295"/>
      <c r="J2" s="295"/>
      <c r="K2" s="295"/>
      <c r="L2" s="295"/>
    </row>
    <row r="3" spans="1:12" ht="16.350000000000001" customHeight="1">
      <c r="A3" s="296" t="str">
        <f>"Fiscal Years "&amp;'Table 1'!C6&amp;" - "&amp;'Table 1'!F6</f>
        <v>Fiscal Years 2017 - 2020</v>
      </c>
      <c r="B3" s="296"/>
      <c r="C3" s="296"/>
      <c r="D3" s="296"/>
      <c r="E3" s="296"/>
      <c r="F3" s="296"/>
      <c r="G3" s="296"/>
      <c r="H3" s="296"/>
      <c r="I3" s="296"/>
      <c r="J3" s="296"/>
      <c r="K3" s="296"/>
      <c r="L3" s="296"/>
    </row>
    <row r="4" spans="1:12" ht="12" customHeight="1">
      <c r="A4" s="95"/>
      <c r="B4" s="96"/>
      <c r="C4" s="97"/>
      <c r="D4" s="95"/>
      <c r="E4" s="96"/>
      <c r="F4" s="97"/>
      <c r="G4" s="95"/>
      <c r="H4" s="95"/>
      <c r="I4" s="95"/>
      <c r="J4" s="95"/>
      <c r="K4" s="95"/>
      <c r="L4" s="95"/>
    </row>
    <row r="5" spans="1:12" ht="12" customHeight="1">
      <c r="A5" s="98"/>
      <c r="B5" s="311" t="str">
        <f>"FY "&amp;'Table 1'!C6</f>
        <v>FY 2017</v>
      </c>
      <c r="C5" s="311"/>
      <c r="D5" s="99"/>
      <c r="E5" s="311" t="str">
        <f>"FY "&amp;'Table 1'!D6</f>
        <v>FY 2018</v>
      </c>
      <c r="F5" s="312"/>
      <c r="G5" s="99"/>
      <c r="H5" s="311" t="str">
        <f>"FY "&amp;'Table 1'!E6</f>
        <v>FY 2019</v>
      </c>
      <c r="I5" s="312"/>
      <c r="J5" s="99"/>
      <c r="K5" s="311" t="str">
        <f>"FY "&amp;'Table 1'!F6</f>
        <v>FY 2020</v>
      </c>
      <c r="L5" s="312"/>
    </row>
    <row r="6" spans="1:12" ht="12" customHeight="1">
      <c r="A6" s="22" t="s">
        <v>3</v>
      </c>
      <c r="B6" s="100" t="s">
        <v>67</v>
      </c>
      <c r="C6" s="180" t="s">
        <v>2</v>
      </c>
      <c r="D6" s="22"/>
      <c r="E6" s="100" t="s">
        <v>67</v>
      </c>
      <c r="F6" s="179" t="s">
        <v>2</v>
      </c>
      <c r="G6" s="22"/>
      <c r="H6" s="100" t="s">
        <v>67</v>
      </c>
      <c r="I6" s="179" t="s">
        <v>2</v>
      </c>
      <c r="J6" s="22"/>
      <c r="K6" s="100" t="s">
        <v>67</v>
      </c>
      <c r="L6" s="179" t="s">
        <v>2</v>
      </c>
    </row>
    <row r="7" spans="1:12" ht="12" customHeight="1">
      <c r="A7" s="18"/>
      <c r="B7" s="101"/>
      <c r="C7" s="102"/>
      <c r="D7" s="18"/>
      <c r="E7" s="101"/>
      <c r="F7" s="102"/>
      <c r="G7" s="18"/>
      <c r="H7" s="101"/>
      <c r="I7" s="102"/>
      <c r="J7" s="18"/>
      <c r="K7" s="101"/>
      <c r="L7" s="102"/>
    </row>
    <row r="8" spans="1:12" ht="12" customHeight="1">
      <c r="A8" s="14" t="s">
        <v>12</v>
      </c>
      <c r="B8" s="121">
        <v>3219.2261242549503</v>
      </c>
      <c r="C8" s="120">
        <v>2</v>
      </c>
      <c r="E8" s="121">
        <v>3341.7826552404181</v>
      </c>
      <c r="F8" s="110">
        <v>2</v>
      </c>
      <c r="H8" s="121">
        <v>3382.645768055002</v>
      </c>
      <c r="I8" s="48">
        <v>1</v>
      </c>
      <c r="K8" s="121">
        <v>3438.8157476926826</v>
      </c>
      <c r="L8" s="121">
        <v>1</v>
      </c>
    </row>
    <row r="9" spans="1:12" ht="12" customHeight="1">
      <c r="A9" s="14" t="s">
        <v>49</v>
      </c>
      <c r="B9" s="121">
        <v>3300.0912617435656</v>
      </c>
      <c r="C9" s="120">
        <v>1</v>
      </c>
      <c r="E9" s="121">
        <v>3405.2755587998095</v>
      </c>
      <c r="F9" s="110">
        <v>1</v>
      </c>
      <c r="H9" s="121">
        <v>3202.6449308544738</v>
      </c>
      <c r="I9" s="48">
        <v>2</v>
      </c>
      <c r="K9" s="121">
        <v>3298.9246512333125</v>
      </c>
      <c r="L9" s="121">
        <v>2</v>
      </c>
    </row>
    <row r="10" spans="1:12" ht="12" customHeight="1">
      <c r="A10" s="14" t="s">
        <v>17</v>
      </c>
      <c r="B10" s="121">
        <v>2991.3326762181209</v>
      </c>
      <c r="C10" s="120">
        <v>3</v>
      </c>
      <c r="E10" s="121">
        <v>3053.8546934747751</v>
      </c>
      <c r="F10" s="110">
        <v>3</v>
      </c>
      <c r="H10" s="121">
        <v>3174.4174841429085</v>
      </c>
      <c r="I10" s="48">
        <v>3</v>
      </c>
      <c r="K10" s="121">
        <v>3288.699777303967</v>
      </c>
      <c r="L10" s="121">
        <v>3</v>
      </c>
    </row>
    <row r="11" spans="1:12" ht="12" customHeight="1">
      <c r="A11" s="14" t="s">
        <v>5</v>
      </c>
      <c r="B11" s="121">
        <v>2821.3943261317468</v>
      </c>
      <c r="C11" s="120">
        <v>4</v>
      </c>
      <c r="E11" s="121">
        <v>2911.8371526316178</v>
      </c>
      <c r="F11" s="110">
        <v>4</v>
      </c>
      <c r="H11" s="121">
        <v>3030.2143179553395</v>
      </c>
      <c r="I11" s="48">
        <v>4</v>
      </c>
      <c r="K11" s="121">
        <v>3107.8137652322371</v>
      </c>
      <c r="L11" s="121">
        <v>4</v>
      </c>
    </row>
    <row r="12" spans="1:12" ht="12" customHeight="1">
      <c r="A12" s="14" t="s">
        <v>9</v>
      </c>
      <c r="B12" s="121">
        <v>2108.3356899872183</v>
      </c>
      <c r="C12" s="120">
        <v>11</v>
      </c>
      <c r="E12" s="121">
        <v>2245.9417437322054</v>
      </c>
      <c r="F12" s="110">
        <v>9</v>
      </c>
      <c r="H12" s="121">
        <v>2663.8092593621</v>
      </c>
      <c r="I12" s="48">
        <v>6</v>
      </c>
      <c r="K12" s="121">
        <v>2872.3729951005057</v>
      </c>
      <c r="L12" s="121">
        <v>5</v>
      </c>
    </row>
    <row r="13" spans="1:12" ht="12" customHeight="1">
      <c r="A13" s="14" t="s">
        <v>8</v>
      </c>
      <c r="B13" s="121">
        <v>2533.0561239082131</v>
      </c>
      <c r="C13" s="120">
        <v>5</v>
      </c>
      <c r="E13" s="121">
        <v>2589.626029440069</v>
      </c>
      <c r="F13" s="110">
        <v>5</v>
      </c>
      <c r="H13" s="121">
        <v>2765.4444508613678</v>
      </c>
      <c r="I13" s="48">
        <v>5</v>
      </c>
      <c r="K13" s="121">
        <v>2862.7582037835091</v>
      </c>
      <c r="L13" s="121">
        <v>6</v>
      </c>
    </row>
    <row r="14" spans="1:12" ht="12" customHeight="1">
      <c r="A14" s="14" t="s">
        <v>22</v>
      </c>
      <c r="B14" s="121">
        <v>2419.3294189374387</v>
      </c>
      <c r="C14" s="120">
        <v>6</v>
      </c>
      <c r="E14" s="121">
        <v>2508.5160699899143</v>
      </c>
      <c r="F14" s="110">
        <v>6</v>
      </c>
      <c r="H14" s="121">
        <v>2552.7828352483411</v>
      </c>
      <c r="I14" s="48">
        <v>7</v>
      </c>
      <c r="K14" s="121">
        <v>2640.0274320192434</v>
      </c>
      <c r="L14" s="121">
        <v>7</v>
      </c>
    </row>
    <row r="15" spans="1:12" ht="12" customHeight="1">
      <c r="A15" s="14" t="s">
        <v>18</v>
      </c>
      <c r="B15" s="121">
        <v>2400.024578401868</v>
      </c>
      <c r="C15" s="120">
        <v>7</v>
      </c>
      <c r="E15" s="121">
        <v>2403.8163393596174</v>
      </c>
      <c r="F15" s="110">
        <v>7</v>
      </c>
      <c r="H15" s="121">
        <v>2427.8732055203063</v>
      </c>
      <c r="I15" s="48">
        <v>8</v>
      </c>
      <c r="K15" s="121">
        <v>2452.6506499629063</v>
      </c>
      <c r="L15" s="121">
        <v>8</v>
      </c>
    </row>
    <row r="16" spans="1:12" ht="12" customHeight="1">
      <c r="A16" s="14" t="s">
        <v>6</v>
      </c>
      <c r="B16" s="121">
        <v>2109.806163489864</v>
      </c>
      <c r="C16" s="120">
        <v>10</v>
      </c>
      <c r="E16" s="121">
        <v>2176.0134456680985</v>
      </c>
      <c r="F16" s="110">
        <v>10</v>
      </c>
      <c r="H16" s="121">
        <v>2203.3259366396601</v>
      </c>
      <c r="I16" s="48">
        <v>10</v>
      </c>
      <c r="K16" s="121">
        <v>2268.4115766654008</v>
      </c>
      <c r="L16" s="121">
        <v>9</v>
      </c>
    </row>
    <row r="17" spans="1:12" ht="12" customHeight="1">
      <c r="A17" s="14" t="s">
        <v>11</v>
      </c>
      <c r="B17" s="121">
        <v>2210.9650661504579</v>
      </c>
      <c r="C17" s="120">
        <v>8</v>
      </c>
      <c r="E17" s="121">
        <v>2256.5597101443891</v>
      </c>
      <c r="F17" s="110">
        <v>8</v>
      </c>
      <c r="H17" s="121">
        <v>2284.2491755922229</v>
      </c>
      <c r="I17" s="48">
        <v>9</v>
      </c>
      <c r="K17" s="121">
        <v>2256.9124095827674</v>
      </c>
      <c r="L17" s="121">
        <v>10</v>
      </c>
    </row>
    <row r="18" spans="1:12" ht="12" customHeight="1">
      <c r="A18" s="14" t="s">
        <v>40</v>
      </c>
      <c r="B18" s="121">
        <v>1904.8483615893915</v>
      </c>
      <c r="C18" s="120">
        <v>13</v>
      </c>
      <c r="E18" s="121">
        <v>2020.7199488965957</v>
      </c>
      <c r="F18" s="110">
        <v>12</v>
      </c>
      <c r="H18" s="121">
        <v>2165.9007835535617</v>
      </c>
      <c r="I18" s="48">
        <v>11</v>
      </c>
      <c r="K18" s="121">
        <v>2244.0277923222993</v>
      </c>
      <c r="L18" s="121">
        <v>11</v>
      </c>
    </row>
    <row r="19" spans="1:12" ht="12" customHeight="1">
      <c r="A19" s="14" t="s">
        <v>16</v>
      </c>
      <c r="B19" s="121">
        <v>2140.7738714017419</v>
      </c>
      <c r="C19" s="120">
        <v>9</v>
      </c>
      <c r="E19" s="121">
        <v>1943.0974163901653</v>
      </c>
      <c r="F19" s="110">
        <v>13</v>
      </c>
      <c r="H19" s="121">
        <v>2080.0537925299363</v>
      </c>
      <c r="I19" s="48">
        <v>12</v>
      </c>
      <c r="K19" s="121">
        <v>2169.9096709603523</v>
      </c>
      <c r="L19" s="121">
        <v>12</v>
      </c>
    </row>
    <row r="20" spans="1:12" ht="12" customHeight="1">
      <c r="A20" s="14" t="s">
        <v>20</v>
      </c>
      <c r="B20" s="121">
        <v>1931.3392596910521</v>
      </c>
      <c r="C20" s="120">
        <v>12</v>
      </c>
      <c r="E20" s="121">
        <v>2040.0711346388471</v>
      </c>
      <c r="F20" s="110">
        <v>11</v>
      </c>
      <c r="H20" s="121">
        <v>1994.9670165063969</v>
      </c>
      <c r="I20" s="48">
        <v>13</v>
      </c>
      <c r="K20" s="121">
        <v>2094.6291089130182</v>
      </c>
      <c r="L20" s="121">
        <v>13</v>
      </c>
    </row>
    <row r="21" spans="1:12" ht="12" customHeight="1">
      <c r="A21" s="14" t="s">
        <v>41</v>
      </c>
      <c r="B21" s="121">
        <v>1565.5046036821861</v>
      </c>
      <c r="C21" s="120">
        <v>22</v>
      </c>
      <c r="E21" s="121">
        <v>1583.8579157164722</v>
      </c>
      <c r="F21" s="110">
        <v>24</v>
      </c>
      <c r="H21" s="121">
        <v>1849.2136157470607</v>
      </c>
      <c r="I21" s="48">
        <v>15</v>
      </c>
      <c r="K21" s="121">
        <v>1972.6921544076345</v>
      </c>
      <c r="L21" s="121">
        <v>14</v>
      </c>
    </row>
    <row r="22" spans="1:12" ht="12" customHeight="1">
      <c r="A22" s="14" t="s">
        <v>15</v>
      </c>
      <c r="B22" s="121">
        <v>1614.609207150562</v>
      </c>
      <c r="C22" s="120">
        <v>17</v>
      </c>
      <c r="E22" s="121">
        <v>1709.5345632874901</v>
      </c>
      <c r="F22" s="110">
        <v>15</v>
      </c>
      <c r="H22" s="121">
        <v>1863.3409842688316</v>
      </c>
      <c r="I22" s="48">
        <v>14</v>
      </c>
      <c r="K22" s="121">
        <v>1952.3570296709852</v>
      </c>
      <c r="L22" s="121">
        <v>15</v>
      </c>
    </row>
    <row r="23" spans="1:12" ht="12" customHeight="1">
      <c r="A23" s="14" t="s">
        <v>47</v>
      </c>
      <c r="B23" s="121">
        <v>1652.2668451457296</v>
      </c>
      <c r="C23" s="120">
        <v>14</v>
      </c>
      <c r="E23" s="121">
        <v>1714.8748297281131</v>
      </c>
      <c r="F23" s="110">
        <v>14</v>
      </c>
      <c r="H23" s="121">
        <v>1771.4492402962624</v>
      </c>
      <c r="I23" s="48">
        <v>17</v>
      </c>
      <c r="K23" s="121">
        <v>1837.8342415019345</v>
      </c>
      <c r="L23" s="121">
        <v>16</v>
      </c>
    </row>
    <row r="24" spans="1:12" ht="12" customHeight="1">
      <c r="A24" s="14" t="s">
        <v>33</v>
      </c>
      <c r="B24" s="121">
        <v>1597.7852967729102</v>
      </c>
      <c r="C24" s="120">
        <v>20</v>
      </c>
      <c r="E24" s="121">
        <v>1669.2240510708123</v>
      </c>
      <c r="F24" s="110">
        <v>19</v>
      </c>
      <c r="H24" s="121">
        <v>1773.7913743668792</v>
      </c>
      <c r="I24" s="48">
        <v>16</v>
      </c>
      <c r="K24" s="121">
        <v>1823.8133936856905</v>
      </c>
      <c r="L24" s="121">
        <v>17</v>
      </c>
    </row>
    <row r="25" spans="1:12" ht="12" customHeight="1">
      <c r="A25" s="14" t="s">
        <v>27</v>
      </c>
      <c r="B25" s="121">
        <v>1629.4363555079137</v>
      </c>
      <c r="C25" s="120">
        <v>16</v>
      </c>
      <c r="E25" s="121">
        <v>1672.7603465606533</v>
      </c>
      <c r="F25" s="110">
        <v>18</v>
      </c>
      <c r="H25" s="121">
        <v>1758.3502262851493</v>
      </c>
      <c r="I25" s="48">
        <v>18</v>
      </c>
      <c r="K25" s="121">
        <v>1808.7787951056448</v>
      </c>
      <c r="L25" s="121">
        <v>18</v>
      </c>
    </row>
    <row r="26" spans="1:12" ht="12" customHeight="1">
      <c r="A26" s="14" t="s">
        <v>10</v>
      </c>
      <c r="B26" s="121">
        <v>1602.1448731567075</v>
      </c>
      <c r="C26" s="120">
        <v>19</v>
      </c>
      <c r="E26" s="121">
        <v>1688.8550365148935</v>
      </c>
      <c r="F26" s="110">
        <v>17</v>
      </c>
      <c r="H26" s="121">
        <v>1707.3266563412753</v>
      </c>
      <c r="I26" s="48">
        <v>19</v>
      </c>
      <c r="K26" s="121">
        <v>1782.2974984054993</v>
      </c>
      <c r="L26" s="121">
        <v>19</v>
      </c>
    </row>
    <row r="27" spans="1:12" ht="12" customHeight="1">
      <c r="A27" s="14" t="s">
        <v>21</v>
      </c>
      <c r="B27" s="121">
        <v>1586.4079113517528</v>
      </c>
      <c r="C27" s="120">
        <v>21</v>
      </c>
      <c r="E27" s="121">
        <v>1697.5728937555161</v>
      </c>
      <c r="F27" s="110">
        <v>16</v>
      </c>
      <c r="H27" s="121">
        <v>1687.2806773195873</v>
      </c>
      <c r="I27" s="48">
        <v>20</v>
      </c>
      <c r="K27" s="121">
        <v>1747.0288602751496</v>
      </c>
      <c r="L27" s="121">
        <v>20</v>
      </c>
    </row>
    <row r="28" spans="1:12" ht="12" customHeight="1">
      <c r="A28" s="77" t="s">
        <v>36</v>
      </c>
      <c r="B28" s="122">
        <v>1519.6485479983078</v>
      </c>
      <c r="C28" s="123">
        <v>25</v>
      </c>
      <c r="D28" s="77"/>
      <c r="E28" s="122">
        <v>1639.5327554480732</v>
      </c>
      <c r="F28" s="124">
        <v>20</v>
      </c>
      <c r="G28" s="77"/>
      <c r="H28" s="122">
        <v>1675.7210039508318</v>
      </c>
      <c r="I28" s="77">
        <v>22</v>
      </c>
      <c r="J28" s="122"/>
      <c r="K28" s="122">
        <v>1745.3085208731497</v>
      </c>
      <c r="L28" s="122">
        <v>21</v>
      </c>
    </row>
    <row r="29" spans="1:12" ht="12" customHeight="1">
      <c r="A29" s="14" t="s">
        <v>24</v>
      </c>
      <c r="B29" s="121">
        <v>1505.0336181242012</v>
      </c>
      <c r="C29" s="120">
        <v>27</v>
      </c>
      <c r="E29" s="121">
        <v>1584.6402837972544</v>
      </c>
      <c r="F29" s="110">
        <v>23</v>
      </c>
      <c r="H29" s="121">
        <v>1683.0136821266076</v>
      </c>
      <c r="I29" s="48">
        <v>21</v>
      </c>
      <c r="K29" s="121">
        <v>1740.6562561077199</v>
      </c>
      <c r="L29" s="121">
        <v>22</v>
      </c>
    </row>
    <row r="30" spans="1:12" ht="12" customHeight="1">
      <c r="A30" s="14" t="s">
        <v>19</v>
      </c>
      <c r="B30" s="121">
        <v>1646.8423686755457</v>
      </c>
      <c r="C30" s="120">
        <v>15</v>
      </c>
      <c r="E30" s="121">
        <v>1634.3265208145826</v>
      </c>
      <c r="F30" s="110">
        <v>21</v>
      </c>
      <c r="H30" s="121">
        <v>1675.1042796384086</v>
      </c>
      <c r="I30" s="48">
        <v>23</v>
      </c>
      <c r="K30" s="121">
        <v>1720.9722538018734</v>
      </c>
      <c r="L30" s="121">
        <v>23</v>
      </c>
    </row>
    <row r="31" spans="1:12" ht="12" customHeight="1">
      <c r="A31" s="14" t="s">
        <v>39</v>
      </c>
      <c r="B31" s="121">
        <v>1531.1403613655229</v>
      </c>
      <c r="C31" s="120">
        <v>24</v>
      </c>
      <c r="E31" s="121">
        <v>1601.4031472775164</v>
      </c>
      <c r="F31" s="110">
        <v>22</v>
      </c>
      <c r="H31" s="121">
        <v>1652.6648501213683</v>
      </c>
      <c r="I31" s="48">
        <v>24</v>
      </c>
      <c r="K31" s="121">
        <v>1713.7149181575644</v>
      </c>
      <c r="L31" s="121">
        <v>24</v>
      </c>
    </row>
    <row r="32" spans="1:12" ht="12" customHeight="1">
      <c r="A32" s="14" t="s">
        <v>28</v>
      </c>
      <c r="B32" s="121">
        <v>1514.329134783655</v>
      </c>
      <c r="C32" s="120">
        <v>26</v>
      </c>
      <c r="E32" s="121">
        <v>1555.633507262113</v>
      </c>
      <c r="F32" s="110">
        <v>26</v>
      </c>
      <c r="H32" s="121">
        <v>1609.1478964728387</v>
      </c>
      <c r="I32" s="48">
        <v>26</v>
      </c>
      <c r="K32" s="121">
        <v>1644.067389562734</v>
      </c>
      <c r="L32" s="121">
        <v>25</v>
      </c>
    </row>
    <row r="33" spans="1:12" ht="12" customHeight="1">
      <c r="A33" s="14" t="s">
        <v>51</v>
      </c>
      <c r="B33" s="121">
        <v>1608.5621332713647</v>
      </c>
      <c r="C33" s="120">
        <v>18</v>
      </c>
      <c r="E33" s="121">
        <v>1556.2245234513534</v>
      </c>
      <c r="F33" s="110">
        <v>25</v>
      </c>
      <c r="H33" s="121">
        <v>1618.4508168627899</v>
      </c>
      <c r="I33" s="48">
        <v>25</v>
      </c>
      <c r="K33" s="121">
        <v>1614.2160912038091</v>
      </c>
      <c r="L33" s="121">
        <v>26</v>
      </c>
    </row>
    <row r="34" spans="1:12" ht="12" customHeight="1">
      <c r="A34" s="14" t="s">
        <v>37</v>
      </c>
      <c r="B34" s="121">
        <v>1409.8144350892185</v>
      </c>
      <c r="C34" s="120">
        <v>28</v>
      </c>
      <c r="E34" s="121">
        <v>1456.3364414338575</v>
      </c>
      <c r="F34" s="110">
        <v>27</v>
      </c>
      <c r="H34" s="121">
        <v>1512.0323396497333</v>
      </c>
      <c r="I34" s="48">
        <v>27</v>
      </c>
      <c r="K34" s="121">
        <v>1592.0499381042475</v>
      </c>
      <c r="L34" s="121">
        <v>27</v>
      </c>
    </row>
    <row r="35" spans="1:12" ht="12" customHeight="1">
      <c r="A35" s="14" t="s">
        <v>52</v>
      </c>
      <c r="B35" s="121">
        <v>1359.1764915365623</v>
      </c>
      <c r="C35" s="120">
        <v>29</v>
      </c>
      <c r="E35" s="121">
        <v>1381.6006153762125</v>
      </c>
      <c r="F35" s="110">
        <v>29</v>
      </c>
      <c r="H35" s="121">
        <v>1462.5524556627038</v>
      </c>
      <c r="I35" s="48">
        <v>29</v>
      </c>
      <c r="K35" s="121">
        <v>1556.763231239252</v>
      </c>
      <c r="L35" s="121">
        <v>28</v>
      </c>
    </row>
    <row r="36" spans="1:12" ht="12" customHeight="1">
      <c r="A36" s="14" t="s">
        <v>7</v>
      </c>
      <c r="B36" s="121">
        <v>1207.756580609029</v>
      </c>
      <c r="C36" s="120">
        <v>31</v>
      </c>
      <c r="E36" s="121">
        <v>1322.4201689430806</v>
      </c>
      <c r="F36" s="110">
        <v>31</v>
      </c>
      <c r="H36" s="121">
        <v>1410.8875394385498</v>
      </c>
      <c r="I36" s="48">
        <v>30</v>
      </c>
      <c r="K36" s="121">
        <v>1550.4271005343733</v>
      </c>
      <c r="L36" s="121">
        <v>29</v>
      </c>
    </row>
    <row r="37" spans="1:12" ht="12" customHeight="1">
      <c r="A37" s="14" t="s">
        <v>4</v>
      </c>
      <c r="B37" s="121">
        <v>1536.9018505198458</v>
      </c>
      <c r="C37" s="120">
        <v>23</v>
      </c>
      <c r="E37" s="121">
        <v>1385.9076816321951</v>
      </c>
      <c r="F37" s="110">
        <v>28</v>
      </c>
      <c r="H37" s="121">
        <v>1487.5778933818335</v>
      </c>
      <c r="I37" s="48">
        <v>28</v>
      </c>
      <c r="K37" s="121">
        <v>1543.0744504942591</v>
      </c>
      <c r="L37" s="121">
        <v>30</v>
      </c>
    </row>
    <row r="38" spans="1:12" ht="12" customHeight="1">
      <c r="A38" s="14" t="s">
        <v>26</v>
      </c>
      <c r="B38" s="121">
        <v>1311.6896712205196</v>
      </c>
      <c r="C38" s="120">
        <v>30</v>
      </c>
      <c r="E38" s="121">
        <v>1368.7619407877501</v>
      </c>
      <c r="F38" s="110">
        <v>30</v>
      </c>
      <c r="H38" s="121">
        <v>1403.0414588583269</v>
      </c>
      <c r="I38" s="48">
        <v>31</v>
      </c>
      <c r="K38" s="121">
        <v>1458.4469994478538</v>
      </c>
      <c r="L38" s="121">
        <v>31</v>
      </c>
    </row>
    <row r="39" spans="1:12" ht="12" customHeight="1">
      <c r="A39" s="14" t="s">
        <v>44</v>
      </c>
      <c r="B39" s="121">
        <v>1178.1409108640294</v>
      </c>
      <c r="C39" s="120">
        <v>33</v>
      </c>
      <c r="E39" s="121">
        <v>1215.6360388619723</v>
      </c>
      <c r="F39" s="110">
        <v>33</v>
      </c>
      <c r="H39" s="121">
        <v>1296.1768290841947</v>
      </c>
      <c r="I39" s="48">
        <v>32</v>
      </c>
      <c r="K39" s="121">
        <v>1346.6114225693316</v>
      </c>
      <c r="L39" s="121">
        <v>32</v>
      </c>
    </row>
    <row r="40" spans="1:12" ht="12" customHeight="1">
      <c r="A40" s="14" t="s">
        <v>43</v>
      </c>
      <c r="B40" s="121">
        <v>1207.7106880227288</v>
      </c>
      <c r="C40" s="120">
        <v>32</v>
      </c>
      <c r="E40" s="121">
        <v>1255.2913928662983</v>
      </c>
      <c r="F40" s="110">
        <v>32</v>
      </c>
      <c r="H40" s="121">
        <v>1285.6680234189639</v>
      </c>
      <c r="I40" s="48">
        <v>33</v>
      </c>
      <c r="K40" s="121">
        <v>1327.498358950382</v>
      </c>
      <c r="L40" s="121">
        <v>33</v>
      </c>
    </row>
    <row r="41" spans="1:12" ht="12" customHeight="1">
      <c r="A41" s="14" t="s">
        <v>32</v>
      </c>
      <c r="B41" s="121">
        <v>1049.3927117575561</v>
      </c>
      <c r="C41" s="120">
        <v>35</v>
      </c>
      <c r="E41" s="121">
        <v>1061.8734371920773</v>
      </c>
      <c r="F41" s="110">
        <v>36</v>
      </c>
      <c r="H41" s="121">
        <v>1158.2771017977325</v>
      </c>
      <c r="I41" s="48">
        <v>35</v>
      </c>
      <c r="K41" s="121">
        <v>1227.4240642731884</v>
      </c>
      <c r="L41" s="121">
        <v>34</v>
      </c>
    </row>
    <row r="42" spans="1:12" ht="12" customHeight="1">
      <c r="A42" s="14" t="s">
        <v>42</v>
      </c>
      <c r="B42" s="121">
        <v>1139.0580527408954</v>
      </c>
      <c r="C42" s="120">
        <v>34</v>
      </c>
      <c r="E42" s="121">
        <v>1159.1798053149569</v>
      </c>
      <c r="F42" s="110">
        <v>34</v>
      </c>
      <c r="H42" s="121">
        <v>1211.4618137534535</v>
      </c>
      <c r="I42" s="48">
        <v>34</v>
      </c>
      <c r="K42" s="121">
        <v>1224.5228103032439</v>
      </c>
      <c r="L42" s="121">
        <v>35</v>
      </c>
    </row>
    <row r="43" spans="1:12" ht="12" customHeight="1">
      <c r="A43" s="14" t="s">
        <v>31</v>
      </c>
      <c r="B43" s="121">
        <v>1034.7738370404227</v>
      </c>
      <c r="C43" s="120">
        <v>37</v>
      </c>
      <c r="E43" s="121">
        <v>1069.0336513590498</v>
      </c>
      <c r="F43" s="110">
        <v>35</v>
      </c>
      <c r="H43" s="121">
        <v>1128.6942240855192</v>
      </c>
      <c r="I43" s="48">
        <v>37</v>
      </c>
      <c r="K43" s="121">
        <v>1169.7271666498857</v>
      </c>
      <c r="L43" s="121">
        <v>36</v>
      </c>
    </row>
    <row r="44" spans="1:12" ht="12" customHeight="1">
      <c r="A44" s="14" t="s">
        <v>23</v>
      </c>
      <c r="B44" s="121">
        <v>1016.134344977427</v>
      </c>
      <c r="C44" s="120">
        <v>39</v>
      </c>
      <c r="E44" s="121">
        <v>1051.8138240587143</v>
      </c>
      <c r="F44" s="110">
        <v>38</v>
      </c>
      <c r="H44" s="121">
        <v>1114.8826504781455</v>
      </c>
      <c r="I44" s="48">
        <v>39</v>
      </c>
      <c r="K44" s="121">
        <v>1162.6723108029321</v>
      </c>
      <c r="L44" s="121">
        <v>37</v>
      </c>
    </row>
    <row r="45" spans="1:12" ht="12" customHeight="1">
      <c r="A45" s="14" t="s">
        <v>45</v>
      </c>
      <c r="B45" s="121">
        <v>1021.5831834296431</v>
      </c>
      <c r="C45" s="120">
        <v>38</v>
      </c>
      <c r="E45" s="121">
        <v>1018.841081180833</v>
      </c>
      <c r="F45" s="110">
        <v>39</v>
      </c>
      <c r="H45" s="121">
        <v>1112.3087022084162</v>
      </c>
      <c r="I45" s="48">
        <v>40</v>
      </c>
      <c r="K45" s="121">
        <v>1155.3987496951117</v>
      </c>
      <c r="L45" s="121">
        <v>38</v>
      </c>
    </row>
    <row r="46" spans="1:12" ht="12" customHeight="1">
      <c r="A46" s="14" t="s">
        <v>38</v>
      </c>
      <c r="B46" s="121">
        <v>1012.9298990172664</v>
      </c>
      <c r="C46" s="120">
        <v>40</v>
      </c>
      <c r="E46" s="121">
        <v>985.40779850132367</v>
      </c>
      <c r="F46" s="110">
        <v>41</v>
      </c>
      <c r="H46" s="121">
        <v>1115.4685579443669</v>
      </c>
      <c r="I46" s="48">
        <v>38</v>
      </c>
      <c r="K46" s="121">
        <v>1150.0011387598047</v>
      </c>
      <c r="L46" s="121">
        <v>39</v>
      </c>
    </row>
    <row r="47" spans="1:12" ht="12" customHeight="1">
      <c r="A47" s="14" t="s">
        <v>46</v>
      </c>
      <c r="B47" s="121">
        <v>1037.8276379705151</v>
      </c>
      <c r="C47" s="120">
        <v>36</v>
      </c>
      <c r="E47" s="121">
        <v>1054.1421198955979</v>
      </c>
      <c r="F47" s="110">
        <v>37</v>
      </c>
      <c r="H47" s="121">
        <v>1149.5409877045208</v>
      </c>
      <c r="I47" s="48">
        <v>36</v>
      </c>
      <c r="K47" s="121">
        <v>1115.714312223545</v>
      </c>
      <c r="L47" s="121">
        <v>40</v>
      </c>
    </row>
    <row r="48" spans="1:12" ht="12" customHeight="1">
      <c r="A48" s="14" t="s">
        <v>35</v>
      </c>
      <c r="B48" s="121">
        <v>988.23598182782484</v>
      </c>
      <c r="C48" s="120">
        <v>41</v>
      </c>
      <c r="E48" s="121">
        <v>1015.1353291402897</v>
      </c>
      <c r="F48" s="110">
        <v>40</v>
      </c>
      <c r="H48" s="121">
        <v>1056.3322234771656</v>
      </c>
      <c r="I48" s="48">
        <v>41</v>
      </c>
      <c r="K48" s="121">
        <v>1090.8555476806919</v>
      </c>
      <c r="L48" s="121">
        <v>41</v>
      </c>
    </row>
    <row r="49" spans="1:12" ht="12" customHeight="1">
      <c r="A49" s="14" t="s">
        <v>29</v>
      </c>
      <c r="B49" s="121">
        <v>926.81972235921216</v>
      </c>
      <c r="C49" s="120">
        <v>43</v>
      </c>
      <c r="E49" s="121">
        <v>934.53763342447576</v>
      </c>
      <c r="F49" s="110">
        <v>43</v>
      </c>
      <c r="H49" s="121">
        <v>960.11727245765508</v>
      </c>
      <c r="I49" s="48">
        <v>42</v>
      </c>
      <c r="K49" s="121">
        <v>1060.8174691250458</v>
      </c>
      <c r="L49" s="121">
        <v>42</v>
      </c>
    </row>
    <row r="50" spans="1:12" ht="12" customHeight="1">
      <c r="A50" s="14" t="s">
        <v>14</v>
      </c>
      <c r="B50" s="121">
        <v>939.17694899449782</v>
      </c>
      <c r="C50" s="120">
        <v>42</v>
      </c>
      <c r="E50" s="121">
        <v>943.37181839876894</v>
      </c>
      <c r="F50" s="110">
        <v>42</v>
      </c>
      <c r="H50" s="121">
        <v>956.11259988467839</v>
      </c>
      <c r="I50" s="48">
        <v>43</v>
      </c>
      <c r="K50" s="121">
        <v>996.33143193570425</v>
      </c>
      <c r="L50" s="121">
        <v>43</v>
      </c>
    </row>
    <row r="51" spans="1:12" ht="12" customHeight="1">
      <c r="A51" s="14" t="s">
        <v>34</v>
      </c>
      <c r="B51" s="121">
        <v>899.66546475855307</v>
      </c>
      <c r="C51" s="120">
        <v>44</v>
      </c>
      <c r="E51" s="121">
        <v>881.92059771649929</v>
      </c>
      <c r="F51" s="110">
        <v>44</v>
      </c>
      <c r="H51" s="121">
        <v>920.59810040659079</v>
      </c>
      <c r="I51" s="48">
        <v>44</v>
      </c>
      <c r="K51" s="121">
        <v>911.87653792706624</v>
      </c>
      <c r="L51" s="121">
        <v>44</v>
      </c>
    </row>
    <row r="52" spans="1:12" ht="12" customHeight="1">
      <c r="A52" s="14" t="s">
        <v>30</v>
      </c>
      <c r="B52" s="121">
        <v>829.41063114919041</v>
      </c>
      <c r="C52" s="120">
        <v>45</v>
      </c>
      <c r="E52" s="121">
        <v>834.88187271643039</v>
      </c>
      <c r="F52" s="110">
        <v>45</v>
      </c>
      <c r="H52" s="121">
        <v>888.02542680533861</v>
      </c>
      <c r="I52" s="48">
        <v>45</v>
      </c>
      <c r="K52" s="121">
        <v>909.31275831504615</v>
      </c>
      <c r="L52" s="121">
        <v>45</v>
      </c>
    </row>
    <row r="53" spans="1:12" ht="12" customHeight="1">
      <c r="A53" s="14" t="s">
        <v>13</v>
      </c>
      <c r="B53" s="121">
        <v>789.5333939789391</v>
      </c>
      <c r="C53" s="120">
        <v>47</v>
      </c>
      <c r="E53" s="121">
        <v>824.34284142284844</v>
      </c>
      <c r="F53" s="110">
        <v>46</v>
      </c>
      <c r="H53" s="121">
        <v>882.79640397679429</v>
      </c>
      <c r="I53" s="48">
        <v>46</v>
      </c>
      <c r="K53" s="121">
        <v>902.16932856778635</v>
      </c>
      <c r="L53" s="121">
        <v>46</v>
      </c>
    </row>
    <row r="54" spans="1:12" ht="12" customHeight="1">
      <c r="A54" s="14" t="s">
        <v>50</v>
      </c>
      <c r="B54" s="121">
        <v>735.54293137215109</v>
      </c>
      <c r="C54" s="120">
        <v>49</v>
      </c>
      <c r="E54" s="121">
        <v>767.54687912499958</v>
      </c>
      <c r="F54" s="110">
        <v>49</v>
      </c>
      <c r="H54" s="121">
        <v>831.57082586864078</v>
      </c>
      <c r="I54" s="48">
        <v>48</v>
      </c>
      <c r="K54" s="121">
        <v>887.17545227998608</v>
      </c>
      <c r="L54" s="121">
        <v>47</v>
      </c>
    </row>
    <row r="55" spans="1:12" ht="12" customHeight="1">
      <c r="A55" s="14" t="s">
        <v>53</v>
      </c>
      <c r="B55" s="121">
        <v>820.85413308282716</v>
      </c>
      <c r="C55" s="120">
        <v>46</v>
      </c>
      <c r="E55" s="121">
        <v>809.74671919924469</v>
      </c>
      <c r="F55" s="110">
        <v>47</v>
      </c>
      <c r="H55" s="121">
        <v>834.98882325761451</v>
      </c>
      <c r="I55" s="48">
        <v>47</v>
      </c>
      <c r="K55" s="121">
        <v>852.02199587373354</v>
      </c>
      <c r="L55" s="121">
        <v>48</v>
      </c>
    </row>
    <row r="56" spans="1:12" ht="12" customHeight="1">
      <c r="A56" s="14" t="s">
        <v>25</v>
      </c>
      <c r="B56" s="121">
        <v>740.80772944525972</v>
      </c>
      <c r="C56" s="120">
        <v>48</v>
      </c>
      <c r="E56" s="121">
        <v>770.38993901633705</v>
      </c>
      <c r="F56" s="110">
        <v>48</v>
      </c>
      <c r="H56" s="121">
        <v>792.5599653818424</v>
      </c>
      <c r="I56" s="48">
        <v>49</v>
      </c>
      <c r="K56" s="121">
        <v>800.33738892395036</v>
      </c>
      <c r="L56" s="121">
        <v>49</v>
      </c>
    </row>
    <row r="57" spans="1:12" ht="12" customHeight="1">
      <c r="A57" s="14" t="s">
        <v>48</v>
      </c>
      <c r="B57" s="121">
        <v>576.06211826361732</v>
      </c>
      <c r="C57" s="120">
        <v>50</v>
      </c>
      <c r="E57" s="121">
        <v>574.7190845607671</v>
      </c>
      <c r="F57" s="110">
        <v>50</v>
      </c>
      <c r="H57" s="121">
        <v>605.1822654753089</v>
      </c>
      <c r="I57" s="48">
        <v>50</v>
      </c>
      <c r="K57" s="121">
        <v>634.91077499421397</v>
      </c>
      <c r="L57" s="121">
        <v>50</v>
      </c>
    </row>
    <row r="58" spans="1:12" ht="12" customHeight="1">
      <c r="A58" s="14"/>
      <c r="B58" s="121"/>
      <c r="C58" s="120"/>
    </row>
    <row r="59" spans="1:12" ht="12" customHeight="1">
      <c r="A59" s="58" t="s">
        <v>54</v>
      </c>
      <c r="B59" s="125">
        <f>AVERAGE(B8:B57)</f>
        <v>1548.6646705783951</v>
      </c>
      <c r="C59" s="126"/>
      <c r="D59" s="95"/>
      <c r="E59" s="125">
        <f>AVERAGE(E8:E57)</f>
        <v>1586.967819704319</v>
      </c>
      <c r="F59" s="97"/>
      <c r="G59" s="95"/>
      <c r="H59" s="125">
        <f>AVERAGE(H8:H57)</f>
        <v>1656.6007749015521</v>
      </c>
      <c r="I59" s="95"/>
      <c r="J59" s="95"/>
      <c r="K59" s="125">
        <f>AVERAGE(K8:K57)</f>
        <v>1714.5166384640443</v>
      </c>
      <c r="L59" s="95"/>
    </row>
    <row r="61" spans="1:12" ht="12" customHeight="1">
      <c r="A61" s="294" t="s">
        <v>394</v>
      </c>
    </row>
  </sheetData>
  <sortState xmlns:xlrd2="http://schemas.microsoft.com/office/spreadsheetml/2017/richdata2" ref="A8:L57">
    <sortCondition ref="L8:L57"/>
  </sortState>
  <mergeCells count="6">
    <mergeCell ref="A2:L2"/>
    <mergeCell ref="A3:L3"/>
    <mergeCell ref="B5:C5"/>
    <mergeCell ref="E5:F5"/>
    <mergeCell ref="H5:I5"/>
    <mergeCell ref="K5:L5"/>
  </mergeCells>
  <hyperlinks>
    <hyperlink ref="A1" location="TOC!A1" display="Return to info tab" xr:uid="{00000000-0004-0000-0C00-000000000000}"/>
  </hyperlinks>
  <printOptions horizontalCentered="1"/>
  <pageMargins left="0.7" right="0.7" top="0.49" bottom="0.51" header="0.3" footer="0.3"/>
  <pageSetup scale="97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tabColor rgb="FF00B0F0"/>
  </sheetPr>
  <dimension ref="A1:IT85"/>
  <sheetViews>
    <sheetView zoomScaleNormal="100" workbookViewId="0"/>
  </sheetViews>
  <sheetFormatPr defaultColWidth="9.109375" defaultRowHeight="12" customHeight="1"/>
  <cols>
    <col min="1" max="1" width="13.44140625" style="127" customWidth="1"/>
    <col min="2" max="2" width="7.109375" style="127" customWidth="1"/>
    <col min="3" max="3" width="4.109375" style="127" customWidth="1"/>
    <col min="4" max="4" width="6.44140625" style="140" customWidth="1"/>
    <col min="5" max="5" width="5.5546875" style="127" customWidth="1"/>
    <col min="6" max="6" width="7" style="127" bestFit="1" customWidth="1"/>
    <col min="7" max="7" width="4.109375" style="127" customWidth="1"/>
    <col min="8" max="8" width="6.44140625" style="140" customWidth="1"/>
    <col min="9" max="9" width="5.5546875" style="127" customWidth="1"/>
    <col min="10" max="10" width="7.44140625" style="127" customWidth="1"/>
    <col min="11" max="11" width="4.109375" style="127" customWidth="1"/>
    <col min="12" max="12" width="10.5546875" style="140" customWidth="1"/>
    <col min="13" max="16384" width="9.109375" style="127"/>
  </cols>
  <sheetData>
    <row r="1" spans="1:254" ht="13.2">
      <c r="A1" s="224" t="s">
        <v>268</v>
      </c>
    </row>
    <row r="2" spans="1:254" ht="19.5" customHeight="1">
      <c r="A2" s="303" t="s">
        <v>84</v>
      </c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  <c r="CL2" s="62"/>
      <c r="CM2" s="62"/>
      <c r="CN2" s="62"/>
      <c r="CO2" s="62"/>
      <c r="CP2" s="62"/>
      <c r="CQ2" s="62"/>
      <c r="CR2" s="62"/>
      <c r="CS2" s="62"/>
      <c r="CT2" s="62"/>
      <c r="CU2" s="62"/>
      <c r="CV2" s="62"/>
      <c r="CW2" s="62"/>
      <c r="CX2" s="62"/>
      <c r="CY2" s="62"/>
      <c r="CZ2" s="62"/>
      <c r="DA2" s="62"/>
      <c r="DB2" s="62"/>
      <c r="DC2" s="62"/>
      <c r="DD2" s="62"/>
      <c r="DE2" s="62"/>
      <c r="DF2" s="62"/>
      <c r="DG2" s="62"/>
      <c r="DH2" s="62"/>
      <c r="DI2" s="62"/>
      <c r="DJ2" s="62"/>
      <c r="DK2" s="62"/>
      <c r="DL2" s="62"/>
      <c r="DM2" s="62"/>
      <c r="DN2" s="62"/>
      <c r="DO2" s="62"/>
      <c r="DP2" s="62"/>
      <c r="DQ2" s="62"/>
      <c r="DR2" s="62"/>
      <c r="DS2" s="62"/>
      <c r="DT2" s="62"/>
      <c r="DU2" s="62"/>
      <c r="DV2" s="62"/>
      <c r="DW2" s="62"/>
      <c r="DX2" s="62"/>
      <c r="DY2" s="62"/>
      <c r="DZ2" s="62"/>
      <c r="EA2" s="62"/>
      <c r="EB2" s="62"/>
      <c r="EC2" s="62"/>
      <c r="ED2" s="62"/>
      <c r="EE2" s="62"/>
      <c r="EF2" s="62"/>
      <c r="EG2" s="62"/>
      <c r="EH2" s="62"/>
      <c r="EI2" s="62"/>
      <c r="EJ2" s="62"/>
      <c r="EK2" s="62"/>
      <c r="EL2" s="62"/>
      <c r="EM2" s="62"/>
      <c r="EN2" s="62"/>
      <c r="EO2" s="62"/>
      <c r="EP2" s="62"/>
      <c r="EQ2" s="62"/>
      <c r="ER2" s="62"/>
      <c r="ES2" s="62"/>
      <c r="ET2" s="62"/>
      <c r="EU2" s="62"/>
      <c r="EV2" s="62"/>
      <c r="EW2" s="62"/>
      <c r="EX2" s="62"/>
      <c r="EY2" s="62"/>
      <c r="EZ2" s="62"/>
      <c r="FA2" s="62"/>
      <c r="FB2" s="62"/>
      <c r="FC2" s="62"/>
      <c r="FD2" s="62"/>
      <c r="FE2" s="62"/>
      <c r="FF2" s="62"/>
      <c r="FG2" s="62"/>
      <c r="FH2" s="62"/>
      <c r="FI2" s="62"/>
      <c r="FJ2" s="62"/>
      <c r="FK2" s="62"/>
      <c r="FL2" s="62"/>
      <c r="FM2" s="62"/>
      <c r="FN2" s="62"/>
      <c r="FO2" s="62"/>
      <c r="FP2" s="62"/>
      <c r="FQ2" s="62"/>
      <c r="FR2" s="62"/>
      <c r="FS2" s="62"/>
      <c r="FT2" s="62"/>
      <c r="FU2" s="62"/>
      <c r="FV2" s="62"/>
      <c r="FW2" s="62"/>
      <c r="FX2" s="62"/>
      <c r="FY2" s="62"/>
      <c r="FZ2" s="62"/>
      <c r="GA2" s="62"/>
      <c r="GB2" s="62"/>
      <c r="GC2" s="62"/>
      <c r="GD2" s="62"/>
      <c r="GE2" s="62"/>
      <c r="GF2" s="62"/>
      <c r="GG2" s="62"/>
      <c r="GH2" s="62"/>
      <c r="GI2" s="62"/>
      <c r="GJ2" s="62"/>
      <c r="GK2" s="62"/>
      <c r="GL2" s="62"/>
      <c r="GM2" s="62"/>
      <c r="GN2" s="62"/>
      <c r="GO2" s="62"/>
      <c r="GP2" s="62"/>
      <c r="GQ2" s="62"/>
      <c r="GR2" s="62"/>
      <c r="GS2" s="62"/>
      <c r="GT2" s="62"/>
      <c r="GU2" s="62"/>
      <c r="GV2" s="62"/>
      <c r="GW2" s="62"/>
      <c r="GX2" s="62"/>
      <c r="GY2" s="62"/>
      <c r="GZ2" s="62"/>
      <c r="HA2" s="62"/>
      <c r="HB2" s="62"/>
      <c r="HC2" s="62"/>
      <c r="HD2" s="62"/>
      <c r="HE2" s="62"/>
      <c r="HF2" s="62"/>
      <c r="HG2" s="62"/>
      <c r="HH2" s="62"/>
      <c r="HI2" s="62"/>
      <c r="HJ2" s="62"/>
      <c r="HK2" s="62"/>
      <c r="HL2" s="62"/>
      <c r="HM2" s="62"/>
      <c r="HN2" s="62"/>
      <c r="HO2" s="62"/>
      <c r="HP2" s="62"/>
      <c r="HQ2" s="62"/>
      <c r="HR2" s="62"/>
      <c r="HS2" s="62"/>
      <c r="HT2" s="62"/>
      <c r="HU2" s="62"/>
      <c r="HV2" s="62"/>
      <c r="HW2" s="62"/>
      <c r="HX2" s="62"/>
      <c r="HY2" s="62"/>
      <c r="HZ2" s="62"/>
      <c r="IA2" s="62"/>
      <c r="IB2" s="62"/>
      <c r="IC2" s="62"/>
      <c r="ID2" s="62"/>
      <c r="IE2" s="62"/>
      <c r="IF2" s="62"/>
      <c r="IG2" s="62"/>
      <c r="IH2" s="62"/>
      <c r="II2" s="62"/>
      <c r="IJ2" s="62"/>
      <c r="IK2" s="62"/>
      <c r="IL2" s="62"/>
      <c r="IM2" s="62"/>
      <c r="IN2" s="62"/>
      <c r="IO2" s="62"/>
      <c r="IP2" s="62"/>
      <c r="IQ2" s="62"/>
      <c r="IR2" s="62"/>
      <c r="IS2" s="62"/>
      <c r="IT2" s="62"/>
    </row>
    <row r="3" spans="1:254" ht="19.649999999999999" customHeight="1">
      <c r="A3" s="328" t="str">
        <f>"Fiscal Year "&amp;'Table 1'!F6</f>
        <v>Fiscal Year 2020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328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62"/>
      <c r="CL3" s="62"/>
      <c r="CM3" s="62"/>
      <c r="CN3" s="62"/>
      <c r="CO3" s="62"/>
      <c r="CP3" s="62"/>
      <c r="CQ3" s="62"/>
      <c r="CR3" s="62"/>
      <c r="CS3" s="62"/>
      <c r="CT3" s="62"/>
      <c r="CU3" s="62"/>
      <c r="CV3" s="62"/>
      <c r="CW3" s="62"/>
      <c r="CX3" s="62"/>
      <c r="CY3" s="62"/>
      <c r="CZ3" s="62"/>
      <c r="DA3" s="62"/>
      <c r="DB3" s="62"/>
      <c r="DC3" s="62"/>
      <c r="DD3" s="62"/>
      <c r="DE3" s="62"/>
      <c r="DF3" s="62"/>
      <c r="DG3" s="62"/>
      <c r="DH3" s="62"/>
      <c r="DI3" s="62"/>
      <c r="DJ3" s="62"/>
      <c r="DK3" s="62"/>
      <c r="DL3" s="62"/>
      <c r="DM3" s="62"/>
      <c r="DN3" s="62"/>
      <c r="DO3" s="62"/>
      <c r="DP3" s="62"/>
      <c r="DQ3" s="62"/>
      <c r="DR3" s="62"/>
      <c r="DS3" s="62"/>
      <c r="DT3" s="62"/>
      <c r="DU3" s="62"/>
      <c r="DV3" s="62"/>
      <c r="DW3" s="62"/>
      <c r="DX3" s="62"/>
      <c r="DY3" s="62"/>
      <c r="DZ3" s="62"/>
      <c r="EA3" s="62"/>
      <c r="EB3" s="62"/>
      <c r="EC3" s="62"/>
      <c r="ED3" s="62"/>
      <c r="EE3" s="62"/>
      <c r="EF3" s="62"/>
      <c r="EG3" s="62"/>
      <c r="EH3" s="62"/>
      <c r="EI3" s="62"/>
      <c r="EJ3" s="62"/>
      <c r="EK3" s="62"/>
      <c r="EL3" s="62"/>
      <c r="EM3" s="62"/>
      <c r="EN3" s="62"/>
      <c r="EO3" s="62"/>
      <c r="EP3" s="62"/>
      <c r="EQ3" s="62"/>
      <c r="ER3" s="62"/>
      <c r="ES3" s="62"/>
      <c r="ET3" s="62"/>
      <c r="EU3" s="62"/>
      <c r="EV3" s="62"/>
      <c r="EW3" s="62"/>
      <c r="EX3" s="62"/>
      <c r="EY3" s="62"/>
      <c r="EZ3" s="62"/>
      <c r="FA3" s="62"/>
      <c r="FB3" s="62"/>
      <c r="FC3" s="62"/>
      <c r="FD3" s="62"/>
      <c r="FE3" s="62"/>
      <c r="FF3" s="62"/>
      <c r="FG3" s="62"/>
      <c r="FH3" s="62"/>
      <c r="FI3" s="62"/>
      <c r="FJ3" s="62"/>
      <c r="FK3" s="62"/>
      <c r="FL3" s="62"/>
      <c r="FM3" s="62"/>
      <c r="FN3" s="62"/>
      <c r="FO3" s="62"/>
      <c r="FP3" s="62"/>
      <c r="FQ3" s="62"/>
      <c r="FR3" s="62"/>
      <c r="FS3" s="62"/>
      <c r="FT3" s="62"/>
      <c r="FU3" s="62"/>
      <c r="FV3" s="62"/>
      <c r="FW3" s="62"/>
      <c r="FX3" s="62"/>
      <c r="FY3" s="62"/>
      <c r="FZ3" s="62"/>
      <c r="GA3" s="62"/>
      <c r="GB3" s="62"/>
      <c r="GC3" s="62"/>
      <c r="GD3" s="62"/>
      <c r="GE3" s="62"/>
      <c r="GF3" s="62"/>
      <c r="GG3" s="62"/>
      <c r="GH3" s="62"/>
      <c r="GI3" s="62"/>
      <c r="GJ3" s="62"/>
      <c r="GK3" s="62"/>
      <c r="GL3" s="62"/>
      <c r="GM3" s="62"/>
      <c r="GN3" s="62"/>
      <c r="GO3" s="62"/>
      <c r="GP3" s="62"/>
      <c r="GQ3" s="62"/>
      <c r="GR3" s="62"/>
      <c r="GS3" s="62"/>
      <c r="GT3" s="62"/>
      <c r="GU3" s="62"/>
      <c r="GV3" s="62"/>
      <c r="GW3" s="62"/>
      <c r="GX3" s="62"/>
      <c r="GY3" s="62"/>
      <c r="GZ3" s="62"/>
      <c r="HA3" s="62"/>
      <c r="HB3" s="62"/>
      <c r="HC3" s="62"/>
      <c r="HD3" s="62"/>
      <c r="HE3" s="62"/>
      <c r="HF3" s="62"/>
      <c r="HG3" s="62"/>
      <c r="HH3" s="62"/>
      <c r="HI3" s="62"/>
      <c r="HJ3" s="62"/>
      <c r="HK3" s="62"/>
      <c r="HL3" s="62"/>
      <c r="HM3" s="62"/>
      <c r="HN3" s="62"/>
      <c r="HO3" s="62"/>
      <c r="HP3" s="62"/>
      <c r="HQ3" s="62"/>
      <c r="HR3" s="62"/>
      <c r="HS3" s="62"/>
      <c r="HT3" s="62"/>
      <c r="HU3" s="62"/>
      <c r="HV3" s="62"/>
      <c r="HW3" s="62"/>
      <c r="HX3" s="62"/>
      <c r="HY3" s="62"/>
      <c r="HZ3" s="62"/>
      <c r="IA3" s="62"/>
      <c r="IB3" s="62"/>
      <c r="IC3" s="62"/>
      <c r="ID3" s="62"/>
      <c r="IE3" s="62"/>
      <c r="IF3" s="62"/>
      <c r="IG3" s="62"/>
      <c r="IH3" s="62"/>
      <c r="II3" s="62"/>
      <c r="IJ3" s="62"/>
      <c r="IK3" s="62"/>
      <c r="IL3" s="62"/>
      <c r="IM3" s="62"/>
      <c r="IN3" s="62"/>
      <c r="IO3" s="62"/>
      <c r="IP3" s="62"/>
      <c r="IQ3" s="62"/>
      <c r="IR3" s="62"/>
      <c r="IS3" s="62"/>
      <c r="IT3" s="62"/>
    </row>
    <row r="4" spans="1:254" ht="12" customHeight="1">
      <c r="A4" s="98"/>
      <c r="B4" s="326" t="s">
        <v>85</v>
      </c>
      <c r="C4" s="326"/>
      <c r="D4" s="326"/>
      <c r="E4" s="99"/>
      <c r="F4" s="326" t="s">
        <v>86</v>
      </c>
      <c r="G4" s="326"/>
      <c r="H4" s="326"/>
      <c r="I4" s="99"/>
      <c r="J4" s="326" t="s">
        <v>87</v>
      </c>
      <c r="K4" s="326"/>
      <c r="L4" s="326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  <c r="CL4" s="62"/>
      <c r="CM4" s="62"/>
      <c r="CN4" s="62"/>
      <c r="CO4" s="62"/>
      <c r="CP4" s="62"/>
      <c r="CQ4" s="62"/>
      <c r="CR4" s="62"/>
      <c r="CS4" s="62"/>
      <c r="CT4" s="62"/>
      <c r="CU4" s="62"/>
      <c r="CV4" s="62"/>
      <c r="CW4" s="62"/>
      <c r="CX4" s="62"/>
      <c r="CY4" s="62"/>
      <c r="CZ4" s="62"/>
      <c r="DA4" s="62"/>
      <c r="DB4" s="62"/>
      <c r="DC4" s="62"/>
      <c r="DD4" s="62"/>
      <c r="DE4" s="62"/>
      <c r="DF4" s="62"/>
      <c r="DG4" s="62"/>
      <c r="DH4" s="62"/>
      <c r="DI4" s="62"/>
      <c r="DJ4" s="62"/>
      <c r="DK4" s="62"/>
      <c r="DL4" s="62"/>
      <c r="DM4" s="62"/>
      <c r="DN4" s="62"/>
      <c r="DO4" s="62"/>
      <c r="DP4" s="62"/>
      <c r="DQ4" s="62"/>
      <c r="DR4" s="62"/>
      <c r="DS4" s="62"/>
      <c r="DT4" s="62"/>
      <c r="DU4" s="62"/>
      <c r="DV4" s="62"/>
      <c r="DW4" s="62"/>
      <c r="DX4" s="62"/>
      <c r="DY4" s="62"/>
      <c r="DZ4" s="62"/>
      <c r="EA4" s="62"/>
      <c r="EB4" s="62"/>
      <c r="EC4" s="62"/>
      <c r="ED4" s="62"/>
      <c r="EE4" s="62"/>
      <c r="EF4" s="62"/>
      <c r="EG4" s="62"/>
      <c r="EH4" s="62"/>
      <c r="EI4" s="62"/>
      <c r="EJ4" s="62"/>
      <c r="EK4" s="62"/>
      <c r="EL4" s="62"/>
      <c r="EM4" s="62"/>
      <c r="EN4" s="62"/>
      <c r="EO4" s="62"/>
      <c r="EP4" s="62"/>
      <c r="EQ4" s="62"/>
      <c r="ER4" s="62"/>
      <c r="ES4" s="62"/>
      <c r="ET4" s="62"/>
      <c r="EU4" s="62"/>
      <c r="EV4" s="62"/>
      <c r="EW4" s="62"/>
      <c r="EX4" s="62"/>
      <c r="EY4" s="62"/>
      <c r="EZ4" s="62"/>
      <c r="FA4" s="62"/>
      <c r="FB4" s="62"/>
      <c r="FC4" s="62"/>
      <c r="FD4" s="62"/>
      <c r="FE4" s="62"/>
      <c r="FF4" s="62"/>
      <c r="FG4" s="62"/>
      <c r="FH4" s="62"/>
      <c r="FI4" s="62"/>
      <c r="FJ4" s="62"/>
      <c r="FK4" s="62"/>
      <c r="FL4" s="62"/>
      <c r="FM4" s="62"/>
      <c r="FN4" s="62"/>
      <c r="FO4" s="62"/>
      <c r="FP4" s="62"/>
      <c r="FQ4" s="62"/>
      <c r="FR4" s="62"/>
      <c r="FS4" s="62"/>
      <c r="FT4" s="62"/>
      <c r="FU4" s="62"/>
      <c r="FV4" s="62"/>
      <c r="FW4" s="62"/>
      <c r="FX4" s="62"/>
      <c r="FY4" s="62"/>
      <c r="FZ4" s="62"/>
      <c r="GA4" s="62"/>
      <c r="GB4" s="62"/>
      <c r="GC4" s="62"/>
      <c r="GD4" s="62"/>
      <c r="GE4" s="62"/>
      <c r="GF4" s="62"/>
      <c r="GG4" s="62"/>
      <c r="GH4" s="62"/>
      <c r="GI4" s="62"/>
      <c r="GJ4" s="62"/>
      <c r="GK4" s="62"/>
      <c r="GL4" s="62"/>
      <c r="GM4" s="62"/>
      <c r="GN4" s="62"/>
      <c r="GO4" s="62"/>
      <c r="GP4" s="62"/>
      <c r="GQ4" s="62"/>
      <c r="GR4" s="62"/>
      <c r="GS4" s="62"/>
      <c r="GT4" s="62"/>
      <c r="GU4" s="62"/>
      <c r="GV4" s="62"/>
      <c r="GW4" s="62"/>
      <c r="GX4" s="62"/>
      <c r="GY4" s="62"/>
      <c r="GZ4" s="62"/>
      <c r="HA4" s="62"/>
      <c r="HB4" s="62"/>
      <c r="HC4" s="62"/>
      <c r="HD4" s="62"/>
      <c r="HE4" s="62"/>
      <c r="HF4" s="62"/>
      <c r="HG4" s="62"/>
      <c r="HH4" s="62"/>
      <c r="HI4" s="62"/>
      <c r="HJ4" s="62"/>
      <c r="HK4" s="62"/>
      <c r="HL4" s="62"/>
      <c r="HM4" s="62"/>
      <c r="HN4" s="62"/>
      <c r="HO4" s="62"/>
      <c r="HP4" s="62"/>
      <c r="HQ4" s="62"/>
      <c r="HR4" s="62"/>
      <c r="HS4" s="62"/>
      <c r="HT4" s="62"/>
      <c r="HU4" s="62"/>
      <c r="HV4" s="62"/>
      <c r="HW4" s="62"/>
      <c r="HX4" s="62"/>
      <c r="HY4" s="62"/>
      <c r="HZ4" s="62"/>
      <c r="IA4" s="62"/>
      <c r="IB4" s="62"/>
      <c r="IC4" s="62"/>
      <c r="ID4" s="62"/>
      <c r="IE4" s="62"/>
      <c r="IF4" s="62"/>
      <c r="IG4" s="62"/>
      <c r="IH4" s="62"/>
      <c r="II4" s="62"/>
      <c r="IJ4" s="62"/>
      <c r="IK4" s="62"/>
      <c r="IL4" s="62"/>
      <c r="IM4" s="62"/>
      <c r="IN4" s="62"/>
      <c r="IO4" s="62"/>
      <c r="IP4" s="62"/>
      <c r="IQ4" s="62"/>
      <c r="IR4" s="62"/>
      <c r="IS4" s="62"/>
      <c r="IT4" s="62"/>
    </row>
    <row r="5" spans="1:254" ht="12" customHeight="1">
      <c r="A5" s="99"/>
      <c r="B5" s="327" t="s">
        <v>88</v>
      </c>
      <c r="C5" s="327"/>
      <c r="D5" s="327"/>
      <c r="E5" s="99"/>
      <c r="F5" s="327" t="s">
        <v>89</v>
      </c>
      <c r="G5" s="327"/>
      <c r="H5" s="327"/>
      <c r="I5" s="99"/>
      <c r="J5" s="327" t="s">
        <v>90</v>
      </c>
      <c r="K5" s="327"/>
      <c r="L5" s="327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62"/>
      <c r="DH5" s="62"/>
      <c r="DI5" s="62"/>
      <c r="DJ5" s="62"/>
      <c r="DK5" s="62"/>
      <c r="DL5" s="62"/>
      <c r="DM5" s="62"/>
      <c r="DN5" s="62"/>
      <c r="DO5" s="62"/>
      <c r="DP5" s="62"/>
      <c r="DQ5" s="62"/>
      <c r="DR5" s="62"/>
      <c r="DS5" s="62"/>
      <c r="DT5" s="62"/>
      <c r="DU5" s="62"/>
      <c r="DV5" s="62"/>
      <c r="DW5" s="62"/>
      <c r="DX5" s="62"/>
      <c r="DY5" s="62"/>
      <c r="DZ5" s="62"/>
      <c r="EA5" s="62"/>
      <c r="EB5" s="62"/>
      <c r="EC5" s="62"/>
      <c r="ED5" s="62"/>
      <c r="EE5" s="62"/>
      <c r="EF5" s="62"/>
      <c r="EG5" s="62"/>
      <c r="EH5" s="62"/>
      <c r="EI5" s="62"/>
      <c r="EJ5" s="62"/>
      <c r="EK5" s="62"/>
      <c r="EL5" s="62"/>
      <c r="EM5" s="62"/>
      <c r="EN5" s="62"/>
      <c r="EO5" s="62"/>
      <c r="EP5" s="62"/>
      <c r="EQ5" s="62"/>
      <c r="ER5" s="62"/>
      <c r="ES5" s="62"/>
      <c r="ET5" s="62"/>
      <c r="EU5" s="62"/>
      <c r="EV5" s="62"/>
      <c r="EW5" s="62"/>
      <c r="EX5" s="62"/>
      <c r="EY5" s="62"/>
      <c r="EZ5" s="62"/>
      <c r="FA5" s="62"/>
      <c r="FB5" s="62"/>
      <c r="FC5" s="62"/>
      <c r="FD5" s="62"/>
      <c r="FE5" s="62"/>
      <c r="FF5" s="62"/>
      <c r="FG5" s="62"/>
      <c r="FH5" s="62"/>
      <c r="FI5" s="62"/>
      <c r="FJ5" s="62"/>
      <c r="FK5" s="62"/>
      <c r="FL5" s="62"/>
      <c r="FM5" s="62"/>
      <c r="FN5" s="62"/>
      <c r="FO5" s="62"/>
      <c r="FP5" s="62"/>
      <c r="FQ5" s="62"/>
      <c r="FR5" s="62"/>
      <c r="FS5" s="62"/>
      <c r="FT5" s="62"/>
      <c r="FU5" s="62"/>
      <c r="FV5" s="62"/>
      <c r="FW5" s="62"/>
      <c r="FX5" s="62"/>
      <c r="FY5" s="62"/>
      <c r="FZ5" s="62"/>
      <c r="GA5" s="62"/>
      <c r="GB5" s="62"/>
      <c r="GC5" s="62"/>
      <c r="GD5" s="62"/>
      <c r="GE5" s="62"/>
      <c r="GF5" s="62"/>
      <c r="GG5" s="62"/>
      <c r="GH5" s="62"/>
      <c r="GI5" s="62"/>
      <c r="GJ5" s="62"/>
      <c r="GK5" s="62"/>
      <c r="GL5" s="62"/>
      <c r="GM5" s="62"/>
      <c r="GN5" s="62"/>
      <c r="GO5" s="62"/>
      <c r="GP5" s="62"/>
      <c r="GQ5" s="62"/>
      <c r="GR5" s="62"/>
      <c r="GS5" s="62"/>
      <c r="GT5" s="62"/>
      <c r="GU5" s="62"/>
      <c r="GV5" s="62"/>
      <c r="GW5" s="62"/>
      <c r="GX5" s="62"/>
      <c r="GY5" s="62"/>
      <c r="GZ5" s="62"/>
      <c r="HA5" s="62"/>
      <c r="HB5" s="62"/>
      <c r="HC5" s="62"/>
      <c r="HD5" s="62"/>
      <c r="HE5" s="62"/>
      <c r="HF5" s="62"/>
      <c r="HG5" s="62"/>
      <c r="HH5" s="62"/>
      <c r="HI5" s="62"/>
      <c r="HJ5" s="62"/>
      <c r="HK5" s="62"/>
      <c r="HL5" s="62"/>
      <c r="HM5" s="62"/>
      <c r="HN5" s="62"/>
      <c r="HO5" s="62"/>
      <c r="HP5" s="62"/>
      <c r="HQ5" s="62"/>
      <c r="HR5" s="62"/>
      <c r="HS5" s="62"/>
      <c r="HT5" s="62"/>
      <c r="HU5" s="62"/>
      <c r="HV5" s="62"/>
      <c r="HW5" s="62"/>
      <c r="HX5" s="62"/>
      <c r="HY5" s="62"/>
      <c r="HZ5" s="62"/>
      <c r="IA5" s="62"/>
      <c r="IB5" s="62"/>
      <c r="IC5" s="62"/>
      <c r="ID5" s="62"/>
      <c r="IE5" s="62"/>
      <c r="IF5" s="62"/>
      <c r="IG5" s="62"/>
      <c r="IH5" s="62"/>
      <c r="II5" s="62"/>
      <c r="IJ5" s="62"/>
      <c r="IK5" s="62"/>
      <c r="IL5" s="62"/>
      <c r="IM5" s="62"/>
      <c r="IN5" s="62"/>
      <c r="IO5" s="62"/>
      <c r="IP5" s="62"/>
      <c r="IQ5" s="62"/>
      <c r="IR5" s="62"/>
      <c r="IS5" s="62"/>
      <c r="IT5" s="62"/>
    </row>
    <row r="6" spans="1:254" ht="12" customHeight="1">
      <c r="A6" s="22" t="s">
        <v>3</v>
      </c>
      <c r="B6" s="66" t="s">
        <v>1</v>
      </c>
      <c r="C6" s="22"/>
      <c r="D6" s="185" t="s">
        <v>2</v>
      </c>
      <c r="E6" s="22"/>
      <c r="F6" s="66" t="s">
        <v>1</v>
      </c>
      <c r="G6" s="22"/>
      <c r="H6" s="185" t="s">
        <v>2</v>
      </c>
      <c r="I6" s="22"/>
      <c r="J6" s="66" t="s">
        <v>1</v>
      </c>
      <c r="K6" s="22"/>
      <c r="L6" s="185" t="s">
        <v>2</v>
      </c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  <c r="CL6" s="62"/>
      <c r="CM6" s="62"/>
      <c r="CN6" s="62"/>
      <c r="CO6" s="62"/>
      <c r="CP6" s="62"/>
      <c r="CQ6" s="62"/>
      <c r="CR6" s="62"/>
      <c r="CS6" s="62"/>
      <c r="CT6" s="62"/>
      <c r="CU6" s="62"/>
      <c r="CV6" s="62"/>
      <c r="CW6" s="62"/>
      <c r="CX6" s="62"/>
      <c r="CY6" s="62"/>
      <c r="CZ6" s="62"/>
      <c r="DA6" s="62"/>
      <c r="DB6" s="62"/>
      <c r="DC6" s="62"/>
      <c r="DD6" s="62"/>
      <c r="DE6" s="62"/>
      <c r="DF6" s="62"/>
      <c r="DG6" s="62"/>
      <c r="DH6" s="62"/>
      <c r="DI6" s="62"/>
      <c r="DJ6" s="62"/>
      <c r="DK6" s="62"/>
      <c r="DL6" s="62"/>
      <c r="DM6" s="62"/>
      <c r="DN6" s="62"/>
      <c r="DO6" s="62"/>
      <c r="DP6" s="62"/>
      <c r="DQ6" s="62"/>
      <c r="DR6" s="62"/>
      <c r="DS6" s="62"/>
      <c r="DT6" s="62"/>
      <c r="DU6" s="62"/>
      <c r="DV6" s="62"/>
      <c r="DW6" s="62"/>
      <c r="DX6" s="62"/>
      <c r="DY6" s="62"/>
      <c r="DZ6" s="62"/>
      <c r="EA6" s="62"/>
      <c r="EB6" s="62"/>
      <c r="EC6" s="62"/>
      <c r="ED6" s="62"/>
      <c r="EE6" s="62"/>
      <c r="EF6" s="62"/>
      <c r="EG6" s="62"/>
      <c r="EH6" s="62"/>
      <c r="EI6" s="62"/>
      <c r="EJ6" s="62"/>
      <c r="EK6" s="62"/>
      <c r="EL6" s="62"/>
      <c r="EM6" s="62"/>
      <c r="EN6" s="62"/>
      <c r="EO6" s="62"/>
      <c r="EP6" s="62"/>
      <c r="EQ6" s="62"/>
      <c r="ER6" s="62"/>
      <c r="ES6" s="62"/>
      <c r="ET6" s="62"/>
      <c r="EU6" s="62"/>
      <c r="EV6" s="62"/>
      <c r="EW6" s="62"/>
      <c r="EX6" s="62"/>
      <c r="EY6" s="62"/>
      <c r="EZ6" s="62"/>
      <c r="FA6" s="62"/>
      <c r="FB6" s="62"/>
      <c r="FC6" s="62"/>
      <c r="FD6" s="62"/>
      <c r="FE6" s="62"/>
      <c r="FF6" s="62"/>
      <c r="FG6" s="62"/>
      <c r="FH6" s="62"/>
      <c r="FI6" s="62"/>
      <c r="FJ6" s="62"/>
      <c r="FK6" s="62"/>
      <c r="FL6" s="62"/>
      <c r="FM6" s="62"/>
      <c r="FN6" s="62"/>
      <c r="FO6" s="62"/>
      <c r="FP6" s="62"/>
      <c r="FQ6" s="62"/>
      <c r="FR6" s="62"/>
      <c r="FS6" s="62"/>
      <c r="FT6" s="62"/>
      <c r="FU6" s="62"/>
      <c r="FV6" s="62"/>
      <c r="FW6" s="62"/>
      <c r="FX6" s="62"/>
      <c r="FY6" s="62"/>
      <c r="FZ6" s="62"/>
      <c r="GA6" s="62"/>
      <c r="GB6" s="62"/>
      <c r="GC6" s="62"/>
      <c r="GD6" s="62"/>
      <c r="GE6" s="62"/>
      <c r="GF6" s="62"/>
      <c r="GG6" s="62"/>
      <c r="GH6" s="62"/>
      <c r="GI6" s="62"/>
      <c r="GJ6" s="62"/>
      <c r="GK6" s="62"/>
      <c r="GL6" s="62"/>
      <c r="GM6" s="62"/>
      <c r="GN6" s="62"/>
      <c r="GO6" s="62"/>
      <c r="GP6" s="62"/>
      <c r="GQ6" s="62"/>
      <c r="GR6" s="62"/>
      <c r="GS6" s="62"/>
      <c r="GT6" s="62"/>
      <c r="GU6" s="62"/>
      <c r="GV6" s="62"/>
      <c r="GW6" s="62"/>
      <c r="GX6" s="62"/>
      <c r="GY6" s="62"/>
      <c r="GZ6" s="62"/>
      <c r="HA6" s="62"/>
      <c r="HB6" s="62"/>
      <c r="HC6" s="62"/>
      <c r="HD6" s="62"/>
      <c r="HE6" s="62"/>
      <c r="HF6" s="62"/>
      <c r="HG6" s="62"/>
      <c r="HH6" s="62"/>
      <c r="HI6" s="62"/>
      <c r="HJ6" s="62"/>
      <c r="HK6" s="62"/>
      <c r="HL6" s="62"/>
      <c r="HM6" s="62"/>
      <c r="HN6" s="62"/>
      <c r="HO6" s="62"/>
      <c r="HP6" s="62"/>
      <c r="HQ6" s="62"/>
      <c r="HR6" s="62"/>
      <c r="HS6" s="62"/>
      <c r="HT6" s="62"/>
      <c r="HU6" s="62"/>
      <c r="HV6" s="62"/>
      <c r="HW6" s="62"/>
      <c r="HX6" s="62"/>
      <c r="HY6" s="62"/>
      <c r="HZ6" s="62"/>
      <c r="IA6" s="62"/>
      <c r="IB6" s="62"/>
      <c r="IC6" s="62"/>
      <c r="ID6" s="62"/>
      <c r="IE6" s="62"/>
      <c r="IF6" s="62"/>
      <c r="IG6" s="62"/>
      <c r="IH6" s="62"/>
      <c r="II6" s="62"/>
      <c r="IJ6" s="62"/>
      <c r="IK6" s="62"/>
      <c r="IL6" s="62"/>
      <c r="IM6" s="62"/>
      <c r="IN6" s="62"/>
      <c r="IO6" s="62"/>
      <c r="IP6" s="62"/>
      <c r="IQ6" s="62"/>
      <c r="IR6" s="62"/>
      <c r="IS6" s="62"/>
      <c r="IT6" s="62"/>
    </row>
    <row r="7" spans="1:254" s="128" customFormat="1" ht="12" customHeight="1">
      <c r="A7" s="18"/>
      <c r="B7" s="71"/>
      <c r="C7" s="18"/>
      <c r="D7" s="69"/>
      <c r="E7" s="18"/>
      <c r="F7" s="71"/>
      <c r="G7" s="18"/>
      <c r="H7" s="69"/>
      <c r="I7" s="18"/>
      <c r="J7" s="71"/>
      <c r="K7" s="18"/>
      <c r="L7" s="6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  <c r="IM7" s="49"/>
      <c r="IN7" s="49"/>
      <c r="IO7" s="49"/>
      <c r="IP7" s="49"/>
      <c r="IQ7" s="49"/>
      <c r="IR7" s="49"/>
      <c r="IS7" s="49"/>
      <c r="IT7" s="49"/>
    </row>
    <row r="8" spans="1:254" ht="12" customHeight="1">
      <c r="A8" s="131" t="s">
        <v>36</v>
      </c>
      <c r="B8" s="132">
        <v>2928.4106212466563</v>
      </c>
      <c r="C8" s="132"/>
      <c r="D8" s="133">
        <v>1</v>
      </c>
      <c r="E8" s="132"/>
      <c r="F8" s="132">
        <v>899.00007710747229</v>
      </c>
      <c r="G8" s="132"/>
      <c r="H8" s="133">
        <v>6</v>
      </c>
      <c r="I8" s="132"/>
      <c r="J8" s="285">
        <v>3827.4105674416119</v>
      </c>
      <c r="K8" s="132"/>
      <c r="L8" s="31">
        <v>1</v>
      </c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2"/>
      <c r="CS8" s="62"/>
      <c r="CT8" s="62"/>
      <c r="CU8" s="62"/>
      <c r="CV8" s="62"/>
      <c r="CW8" s="62"/>
      <c r="CX8" s="62"/>
      <c r="CY8" s="62"/>
      <c r="CZ8" s="62"/>
      <c r="DA8" s="62"/>
      <c r="DB8" s="62"/>
      <c r="DC8" s="62"/>
      <c r="DD8" s="62"/>
      <c r="DE8" s="62"/>
      <c r="DF8" s="62"/>
      <c r="DG8" s="62"/>
      <c r="DH8" s="62"/>
      <c r="DI8" s="62"/>
      <c r="DJ8" s="62"/>
      <c r="DK8" s="62"/>
      <c r="DL8" s="62"/>
      <c r="DM8" s="62"/>
      <c r="DN8" s="62"/>
      <c r="DO8" s="62"/>
      <c r="DP8" s="62"/>
      <c r="DQ8" s="62"/>
      <c r="DR8" s="62"/>
      <c r="DS8" s="62"/>
      <c r="DT8" s="62"/>
      <c r="DU8" s="62"/>
      <c r="DV8" s="62"/>
      <c r="DW8" s="62"/>
      <c r="DX8" s="62"/>
      <c r="DY8" s="62"/>
      <c r="DZ8" s="62"/>
      <c r="EA8" s="62"/>
      <c r="EB8" s="62"/>
      <c r="EC8" s="62"/>
      <c r="ED8" s="62"/>
      <c r="EE8" s="62"/>
      <c r="EF8" s="62"/>
      <c r="EG8" s="62"/>
      <c r="EH8" s="62"/>
      <c r="EI8" s="62"/>
      <c r="EJ8" s="62"/>
      <c r="EK8" s="62"/>
      <c r="EL8" s="62"/>
      <c r="EM8" s="62"/>
      <c r="EN8" s="62"/>
      <c r="EO8" s="62"/>
      <c r="EP8" s="62"/>
      <c r="EQ8" s="62"/>
      <c r="ER8" s="62"/>
      <c r="ES8" s="62"/>
      <c r="ET8" s="62"/>
      <c r="EU8" s="62"/>
      <c r="EV8" s="62"/>
      <c r="EW8" s="62"/>
      <c r="EX8" s="62"/>
      <c r="EY8" s="62"/>
      <c r="EZ8" s="62"/>
      <c r="FA8" s="62"/>
      <c r="FB8" s="62"/>
      <c r="FC8" s="62"/>
      <c r="FD8" s="62"/>
      <c r="FE8" s="62"/>
      <c r="FF8" s="62"/>
      <c r="FG8" s="62"/>
      <c r="FH8" s="62"/>
      <c r="FI8" s="62"/>
      <c r="FJ8" s="62"/>
      <c r="FK8" s="62"/>
      <c r="FL8" s="62"/>
      <c r="FM8" s="62"/>
      <c r="FN8" s="62"/>
      <c r="FO8" s="62"/>
      <c r="FP8" s="62"/>
      <c r="FQ8" s="62"/>
      <c r="FR8" s="62"/>
      <c r="FS8" s="62"/>
      <c r="FT8" s="62"/>
      <c r="FU8" s="62"/>
      <c r="FV8" s="62"/>
      <c r="FW8" s="62"/>
      <c r="FX8" s="62"/>
      <c r="FY8" s="62"/>
      <c r="FZ8" s="62"/>
      <c r="GA8" s="62"/>
      <c r="GB8" s="62"/>
      <c r="GC8" s="62"/>
      <c r="GD8" s="62"/>
      <c r="GE8" s="62"/>
      <c r="GF8" s="62"/>
      <c r="GG8" s="62"/>
      <c r="GH8" s="62"/>
      <c r="GI8" s="62"/>
      <c r="GJ8" s="62"/>
      <c r="GK8" s="62"/>
      <c r="GL8" s="62"/>
      <c r="GM8" s="62"/>
      <c r="GN8" s="62"/>
      <c r="GO8" s="62"/>
      <c r="GP8" s="62"/>
      <c r="GQ8" s="62"/>
      <c r="GR8" s="62"/>
      <c r="GS8" s="62"/>
      <c r="GT8" s="62"/>
      <c r="GU8" s="62"/>
      <c r="GV8" s="62"/>
      <c r="GW8" s="62"/>
      <c r="GX8" s="62"/>
      <c r="GY8" s="62"/>
      <c r="GZ8" s="62"/>
      <c r="HA8" s="62"/>
      <c r="HB8" s="62"/>
      <c r="HC8" s="62"/>
      <c r="HD8" s="62"/>
      <c r="HE8" s="62"/>
      <c r="HF8" s="62"/>
      <c r="HG8" s="62"/>
      <c r="HH8" s="62"/>
      <c r="HI8" s="62"/>
      <c r="HJ8" s="62"/>
      <c r="HK8" s="62"/>
      <c r="HL8" s="62"/>
      <c r="HM8" s="62"/>
      <c r="HN8" s="62"/>
      <c r="HO8" s="62"/>
      <c r="HP8" s="62"/>
      <c r="HQ8" s="62"/>
      <c r="HR8" s="62"/>
      <c r="HS8" s="62"/>
      <c r="HT8" s="62"/>
      <c r="HU8" s="62"/>
      <c r="HV8" s="62"/>
      <c r="HW8" s="62"/>
      <c r="HX8" s="62"/>
      <c r="HY8" s="62"/>
      <c r="HZ8" s="62"/>
      <c r="IA8" s="62"/>
      <c r="IB8" s="62"/>
      <c r="IC8" s="62"/>
      <c r="ID8" s="62"/>
      <c r="IE8" s="62"/>
      <c r="IF8" s="62"/>
      <c r="IG8" s="62"/>
      <c r="IH8" s="62"/>
      <c r="II8" s="62"/>
      <c r="IJ8" s="62"/>
      <c r="IK8" s="62"/>
      <c r="IL8" s="62"/>
      <c r="IM8" s="62"/>
      <c r="IN8" s="62"/>
      <c r="IO8" s="62"/>
      <c r="IP8" s="62"/>
      <c r="IQ8" s="62"/>
      <c r="IR8" s="62"/>
      <c r="IS8" s="62"/>
      <c r="IT8" s="62"/>
    </row>
    <row r="9" spans="1:254" ht="12" customHeight="1">
      <c r="A9" s="14" t="s">
        <v>7</v>
      </c>
      <c r="B9" s="130">
        <v>2755.2191644120867</v>
      </c>
      <c r="C9" s="23"/>
      <c r="D9" s="129">
        <v>2</v>
      </c>
      <c r="E9" s="23"/>
      <c r="F9" s="130">
        <v>1045.7545946079501</v>
      </c>
      <c r="G9" s="23"/>
      <c r="H9" s="129">
        <v>2</v>
      </c>
      <c r="I9" s="23"/>
      <c r="J9" s="130">
        <v>3800.9737590200366</v>
      </c>
      <c r="K9" s="23"/>
      <c r="L9" s="25">
        <v>2</v>
      </c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  <c r="CL9" s="62"/>
      <c r="CM9" s="62"/>
      <c r="CN9" s="62"/>
      <c r="CO9" s="62"/>
      <c r="CP9" s="62"/>
      <c r="CQ9" s="62"/>
      <c r="CR9" s="62"/>
      <c r="CS9" s="62"/>
      <c r="CT9" s="62"/>
      <c r="CU9" s="62"/>
      <c r="CV9" s="62"/>
      <c r="CW9" s="62"/>
      <c r="CX9" s="62"/>
      <c r="CY9" s="62"/>
      <c r="CZ9" s="62"/>
      <c r="DA9" s="62"/>
      <c r="DB9" s="62"/>
      <c r="DC9" s="62"/>
      <c r="DD9" s="62"/>
      <c r="DE9" s="62"/>
      <c r="DF9" s="62"/>
      <c r="DG9" s="62"/>
      <c r="DH9" s="62"/>
      <c r="DI9" s="62"/>
      <c r="DJ9" s="62"/>
      <c r="DK9" s="62"/>
      <c r="DL9" s="62"/>
      <c r="DM9" s="62"/>
      <c r="DN9" s="62"/>
      <c r="DO9" s="62"/>
      <c r="DP9" s="62"/>
      <c r="DQ9" s="62"/>
      <c r="DR9" s="62"/>
      <c r="DS9" s="62"/>
      <c r="DT9" s="62"/>
      <c r="DU9" s="62"/>
      <c r="DV9" s="62"/>
      <c r="DW9" s="62"/>
      <c r="DX9" s="62"/>
      <c r="DY9" s="62"/>
      <c r="DZ9" s="62"/>
      <c r="EA9" s="62"/>
      <c r="EB9" s="62"/>
      <c r="EC9" s="62"/>
      <c r="ED9" s="62"/>
      <c r="EE9" s="62"/>
      <c r="EF9" s="62"/>
      <c r="EG9" s="62"/>
      <c r="EH9" s="62"/>
      <c r="EI9" s="62"/>
      <c r="EJ9" s="62"/>
      <c r="EK9" s="62"/>
      <c r="EL9" s="62"/>
      <c r="EM9" s="62"/>
      <c r="EN9" s="62"/>
      <c r="EO9" s="62"/>
      <c r="EP9" s="62"/>
      <c r="EQ9" s="62"/>
      <c r="ER9" s="62"/>
      <c r="ES9" s="62"/>
      <c r="ET9" s="62"/>
      <c r="EU9" s="62"/>
      <c r="EV9" s="62"/>
      <c r="EW9" s="62"/>
      <c r="EX9" s="62"/>
      <c r="EY9" s="62"/>
      <c r="EZ9" s="62"/>
      <c r="FA9" s="62"/>
      <c r="FB9" s="62"/>
      <c r="FC9" s="62"/>
      <c r="FD9" s="62"/>
      <c r="FE9" s="62"/>
      <c r="FF9" s="62"/>
      <c r="FG9" s="62"/>
      <c r="FH9" s="62"/>
      <c r="FI9" s="62"/>
      <c r="FJ9" s="62"/>
      <c r="FK9" s="62"/>
      <c r="FL9" s="62"/>
      <c r="FM9" s="62"/>
      <c r="FN9" s="62"/>
      <c r="FO9" s="62"/>
      <c r="FP9" s="62"/>
      <c r="FQ9" s="62"/>
      <c r="FR9" s="62"/>
      <c r="FS9" s="62"/>
      <c r="FT9" s="62"/>
      <c r="FU9" s="62"/>
      <c r="FV9" s="62"/>
      <c r="FW9" s="62"/>
      <c r="FX9" s="62"/>
      <c r="FY9" s="62"/>
      <c r="FZ9" s="62"/>
      <c r="GA9" s="62"/>
      <c r="GB9" s="62"/>
      <c r="GC9" s="62"/>
      <c r="GD9" s="62"/>
      <c r="GE9" s="62"/>
      <c r="GF9" s="62"/>
      <c r="GG9" s="62"/>
      <c r="GH9" s="62"/>
      <c r="GI9" s="62"/>
      <c r="GJ9" s="62"/>
      <c r="GK9" s="62"/>
      <c r="GL9" s="62"/>
      <c r="GM9" s="62"/>
      <c r="GN9" s="62"/>
      <c r="GO9" s="62"/>
      <c r="GP9" s="62"/>
      <c r="GQ9" s="62"/>
      <c r="GR9" s="62"/>
      <c r="GS9" s="62"/>
      <c r="GT9" s="62"/>
      <c r="GU9" s="62"/>
      <c r="GV9" s="62"/>
      <c r="GW9" s="62"/>
      <c r="GX9" s="62"/>
      <c r="GY9" s="62"/>
      <c r="GZ9" s="62"/>
      <c r="HA9" s="62"/>
      <c r="HB9" s="62"/>
      <c r="HC9" s="62"/>
      <c r="HD9" s="62"/>
      <c r="HE9" s="62"/>
      <c r="HF9" s="62"/>
      <c r="HG9" s="62"/>
      <c r="HH9" s="62"/>
      <c r="HI9" s="62"/>
      <c r="HJ9" s="62"/>
      <c r="HK9" s="62"/>
      <c r="HL9" s="62"/>
      <c r="HM9" s="62"/>
      <c r="HN9" s="62"/>
      <c r="HO9" s="62"/>
      <c r="HP9" s="62"/>
      <c r="HQ9" s="62"/>
      <c r="HR9" s="62"/>
      <c r="HS9" s="62"/>
      <c r="HT9" s="62"/>
      <c r="HU9" s="62"/>
      <c r="HV9" s="62"/>
      <c r="HW9" s="62"/>
      <c r="HX9" s="62"/>
      <c r="HY9" s="62"/>
      <c r="HZ9" s="62"/>
      <c r="IA9" s="62"/>
      <c r="IB9" s="62"/>
      <c r="IC9" s="62"/>
      <c r="ID9" s="62"/>
      <c r="IE9" s="62"/>
      <c r="IF9" s="62"/>
      <c r="IG9" s="62"/>
      <c r="IH9" s="62"/>
      <c r="II9" s="62"/>
      <c r="IJ9" s="62"/>
      <c r="IK9" s="62"/>
      <c r="IL9" s="62"/>
      <c r="IM9" s="62"/>
      <c r="IN9" s="62"/>
      <c r="IO9" s="62"/>
      <c r="IP9" s="62"/>
      <c r="IQ9" s="62"/>
      <c r="IR9" s="62"/>
      <c r="IS9" s="62"/>
      <c r="IT9" s="62"/>
    </row>
    <row r="10" spans="1:254" ht="12.9" customHeight="1">
      <c r="A10" s="14" t="s">
        <v>31</v>
      </c>
      <c r="B10" s="130">
        <v>2051.9654486903146</v>
      </c>
      <c r="C10" s="130"/>
      <c r="D10" s="129">
        <v>4</v>
      </c>
      <c r="E10" s="130"/>
      <c r="F10" s="130">
        <v>1001.4597859914635</v>
      </c>
      <c r="G10" s="130"/>
      <c r="H10" s="129">
        <v>3</v>
      </c>
      <c r="I10" s="130"/>
      <c r="J10" s="130">
        <v>3053.425234681778</v>
      </c>
      <c r="K10" s="130"/>
      <c r="L10" s="25">
        <v>3</v>
      </c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  <c r="CT10" s="62"/>
      <c r="CU10" s="62"/>
      <c r="CV10" s="62"/>
      <c r="CW10" s="62"/>
      <c r="CX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I10" s="62"/>
      <c r="DJ10" s="62"/>
      <c r="DK10" s="62"/>
      <c r="DL10" s="62"/>
      <c r="DM10" s="62"/>
      <c r="DN10" s="62"/>
      <c r="DO10" s="62"/>
      <c r="DP10" s="62"/>
      <c r="DQ10" s="62"/>
      <c r="DR10" s="62"/>
      <c r="DS10" s="62"/>
      <c r="DT10" s="62"/>
      <c r="DU10" s="62"/>
      <c r="DV10" s="62"/>
      <c r="DW10" s="62"/>
      <c r="DX10" s="62"/>
      <c r="DY10" s="62"/>
      <c r="DZ10" s="62"/>
      <c r="EA10" s="62"/>
      <c r="EB10" s="62"/>
      <c r="EC10" s="62"/>
      <c r="ED10" s="62"/>
      <c r="EE10" s="62"/>
      <c r="EF10" s="62"/>
      <c r="EG10" s="62"/>
      <c r="EH10" s="62"/>
      <c r="EI10" s="62"/>
      <c r="EJ10" s="62"/>
      <c r="EK10" s="62"/>
      <c r="EL10" s="62"/>
      <c r="EM10" s="62"/>
      <c r="EN10" s="62"/>
      <c r="EO10" s="62"/>
      <c r="EP10" s="62"/>
      <c r="EQ10" s="62"/>
      <c r="ER10" s="62"/>
      <c r="ES10" s="62"/>
      <c r="ET10" s="62"/>
      <c r="EU10" s="62"/>
      <c r="EV10" s="62"/>
      <c r="EW10" s="62"/>
      <c r="EX10" s="62"/>
      <c r="EY10" s="62"/>
      <c r="EZ10" s="62"/>
      <c r="FA10" s="62"/>
      <c r="FB10" s="62"/>
      <c r="FC10" s="62"/>
      <c r="FD10" s="62"/>
      <c r="FE10" s="62"/>
      <c r="FF10" s="62"/>
      <c r="FG10" s="62"/>
      <c r="FH10" s="62"/>
      <c r="FI10" s="62"/>
      <c r="FJ10" s="62"/>
      <c r="FK10" s="62"/>
      <c r="FL10" s="62"/>
      <c r="FM10" s="62"/>
      <c r="FN10" s="62"/>
      <c r="FO10" s="62"/>
      <c r="FP10" s="62"/>
      <c r="FQ10" s="62"/>
      <c r="FR10" s="62"/>
      <c r="FS10" s="62"/>
      <c r="FT10" s="62"/>
      <c r="FU10" s="62"/>
      <c r="FV10" s="62"/>
      <c r="FW10" s="62"/>
      <c r="FX10" s="62"/>
      <c r="FY10" s="62"/>
      <c r="FZ10" s="62"/>
      <c r="GA10" s="62"/>
      <c r="GB10" s="62"/>
      <c r="GC10" s="62"/>
      <c r="GD10" s="62"/>
      <c r="GE10" s="62"/>
      <c r="GF10" s="62"/>
      <c r="GG10" s="62"/>
      <c r="GH10" s="62"/>
      <c r="GI10" s="62"/>
      <c r="GJ10" s="62"/>
      <c r="GK10" s="62"/>
      <c r="GL10" s="62"/>
      <c r="GM10" s="62"/>
      <c r="GN10" s="62"/>
      <c r="GO10" s="62"/>
      <c r="GP10" s="62"/>
      <c r="GQ10" s="62"/>
      <c r="GR10" s="62"/>
      <c r="GS10" s="62"/>
      <c r="GT10" s="62"/>
      <c r="GU10" s="62"/>
      <c r="GV10" s="62"/>
      <c r="GW10" s="62"/>
      <c r="GX10" s="62"/>
      <c r="GY10" s="62"/>
      <c r="GZ10" s="62"/>
      <c r="HA10" s="62"/>
      <c r="HB10" s="62"/>
      <c r="HC10" s="62"/>
      <c r="HD10" s="62"/>
      <c r="HE10" s="62"/>
      <c r="HF10" s="62"/>
      <c r="HG10" s="62"/>
      <c r="HH10" s="62"/>
      <c r="HI10" s="62"/>
      <c r="HJ10" s="62"/>
      <c r="HK10" s="62"/>
      <c r="HL10" s="62"/>
      <c r="HM10" s="62"/>
      <c r="HN10" s="62"/>
      <c r="HO10" s="62"/>
      <c r="HP10" s="62"/>
      <c r="HQ10" s="62"/>
      <c r="HR10" s="62"/>
      <c r="HS10" s="62"/>
      <c r="HT10" s="62"/>
      <c r="HU10" s="62"/>
      <c r="HV10" s="62"/>
      <c r="HW10" s="62"/>
      <c r="HX10" s="62"/>
      <c r="HY10" s="62"/>
      <c r="HZ10" s="62"/>
      <c r="IA10" s="62"/>
      <c r="IB10" s="62"/>
      <c r="IC10" s="62"/>
      <c r="ID10" s="62"/>
      <c r="IE10" s="62"/>
      <c r="IF10" s="62"/>
      <c r="IG10" s="62"/>
      <c r="IH10" s="62"/>
      <c r="II10" s="62"/>
      <c r="IJ10" s="62"/>
      <c r="IK10" s="62"/>
      <c r="IL10" s="62"/>
      <c r="IM10" s="62"/>
      <c r="IN10" s="62"/>
      <c r="IO10" s="62"/>
      <c r="IP10" s="62"/>
      <c r="IQ10" s="62"/>
      <c r="IR10" s="62"/>
      <c r="IS10" s="62"/>
      <c r="IT10" s="62"/>
    </row>
    <row r="11" spans="1:254" ht="12" customHeight="1">
      <c r="A11" s="14" t="s">
        <v>13</v>
      </c>
      <c r="B11" s="130">
        <v>2153.9011992535115</v>
      </c>
      <c r="C11" s="130"/>
      <c r="D11" s="129">
        <v>3</v>
      </c>
      <c r="E11" s="130"/>
      <c r="F11" s="130">
        <v>446.21130481018849</v>
      </c>
      <c r="G11" s="130"/>
      <c r="H11" s="129">
        <v>42</v>
      </c>
      <c r="I11" s="130"/>
      <c r="J11" s="130">
        <v>2600.1125040636998</v>
      </c>
      <c r="K11" s="130"/>
      <c r="L11" s="25">
        <v>4</v>
      </c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  <c r="CL11" s="62"/>
      <c r="CM11" s="62"/>
      <c r="CN11" s="62"/>
      <c r="CO11" s="62"/>
      <c r="CP11" s="62"/>
      <c r="CQ11" s="62"/>
      <c r="CR11" s="62"/>
      <c r="CS11" s="62"/>
      <c r="CT11" s="62"/>
      <c r="CU11" s="62"/>
      <c r="CV11" s="62"/>
      <c r="CW11" s="62"/>
      <c r="CX11" s="62"/>
      <c r="CY11" s="62"/>
      <c r="CZ11" s="62"/>
      <c r="DA11" s="62"/>
      <c r="DB11" s="62"/>
      <c r="DC11" s="62"/>
      <c r="DD11" s="62"/>
      <c r="DE11" s="62"/>
      <c r="DF11" s="62"/>
      <c r="DG11" s="62"/>
      <c r="DH11" s="62"/>
      <c r="DI11" s="62"/>
      <c r="DJ11" s="62"/>
      <c r="DK11" s="62"/>
      <c r="DL11" s="62"/>
      <c r="DM11" s="62"/>
      <c r="DN11" s="62"/>
      <c r="DO11" s="62"/>
      <c r="DP11" s="62"/>
      <c r="DQ11" s="62"/>
      <c r="DR11" s="62"/>
      <c r="DS11" s="62"/>
      <c r="DT11" s="62"/>
      <c r="DU11" s="62"/>
      <c r="DV11" s="62"/>
      <c r="DW11" s="62"/>
      <c r="DX11" s="62"/>
      <c r="DY11" s="62"/>
      <c r="DZ11" s="62"/>
      <c r="EA11" s="62"/>
      <c r="EB11" s="62"/>
      <c r="EC11" s="62"/>
      <c r="ED11" s="62"/>
      <c r="EE11" s="62"/>
      <c r="EF11" s="62"/>
      <c r="EG11" s="62"/>
      <c r="EH11" s="62"/>
      <c r="EI11" s="62"/>
      <c r="EJ11" s="62"/>
      <c r="EK11" s="62"/>
      <c r="EL11" s="62"/>
      <c r="EM11" s="62"/>
      <c r="EN11" s="62"/>
      <c r="EO11" s="62"/>
      <c r="EP11" s="62"/>
      <c r="EQ11" s="62"/>
      <c r="ER11" s="62"/>
      <c r="ES11" s="62"/>
      <c r="ET11" s="62"/>
      <c r="EU11" s="62"/>
      <c r="EV11" s="62"/>
      <c r="EW11" s="62"/>
      <c r="EX11" s="62"/>
      <c r="EY11" s="62"/>
      <c r="EZ11" s="62"/>
      <c r="FA11" s="62"/>
      <c r="FB11" s="62"/>
      <c r="FC11" s="62"/>
      <c r="FD11" s="62"/>
      <c r="FE11" s="62"/>
      <c r="FF11" s="62"/>
      <c r="FG11" s="62"/>
      <c r="FH11" s="62"/>
      <c r="FI11" s="62"/>
      <c r="FJ11" s="62"/>
      <c r="FK11" s="62"/>
      <c r="FL11" s="62"/>
      <c r="FM11" s="62"/>
      <c r="FN11" s="62"/>
      <c r="FO11" s="62"/>
      <c r="FP11" s="62"/>
      <c r="FQ11" s="62"/>
      <c r="FR11" s="62"/>
      <c r="FS11" s="62"/>
      <c r="FT11" s="62"/>
      <c r="FU11" s="62"/>
      <c r="FV11" s="62"/>
      <c r="FW11" s="62"/>
      <c r="FX11" s="62"/>
      <c r="FY11" s="62"/>
      <c r="FZ11" s="62"/>
      <c r="GA11" s="62"/>
      <c r="GB11" s="62"/>
      <c r="GC11" s="62"/>
      <c r="GD11" s="62"/>
      <c r="GE11" s="62"/>
      <c r="GF11" s="62"/>
      <c r="GG11" s="62"/>
      <c r="GH11" s="62"/>
      <c r="GI11" s="62"/>
      <c r="GJ11" s="62"/>
      <c r="GK11" s="62"/>
      <c r="GL11" s="62"/>
      <c r="GM11" s="62"/>
      <c r="GN11" s="62"/>
      <c r="GO11" s="62"/>
      <c r="GP11" s="62"/>
      <c r="GQ11" s="62"/>
      <c r="GR11" s="62"/>
      <c r="GS11" s="62"/>
      <c r="GT11" s="62"/>
      <c r="GU11" s="62"/>
      <c r="GV11" s="62"/>
      <c r="GW11" s="62"/>
      <c r="GX11" s="62"/>
      <c r="GY11" s="62"/>
      <c r="GZ11" s="62"/>
      <c r="HA11" s="62"/>
      <c r="HB11" s="62"/>
      <c r="HC11" s="62"/>
      <c r="HD11" s="62"/>
      <c r="HE11" s="62"/>
      <c r="HF11" s="62"/>
      <c r="HG11" s="62"/>
      <c r="HH11" s="62"/>
      <c r="HI11" s="62"/>
      <c r="HJ11" s="62"/>
      <c r="HK11" s="62"/>
      <c r="HL11" s="62"/>
      <c r="HM11" s="62"/>
      <c r="HN11" s="62"/>
      <c r="HO11" s="62"/>
      <c r="HP11" s="62"/>
      <c r="HQ11" s="62"/>
      <c r="HR11" s="62"/>
      <c r="HS11" s="62"/>
      <c r="HT11" s="62"/>
      <c r="HU11" s="62"/>
      <c r="HV11" s="62"/>
      <c r="HW11" s="62"/>
      <c r="HX11" s="62"/>
      <c r="HY11" s="62"/>
      <c r="HZ11" s="62"/>
      <c r="IA11" s="62"/>
      <c r="IB11" s="62"/>
      <c r="IC11" s="62"/>
      <c r="ID11" s="62"/>
      <c r="IE11" s="62"/>
      <c r="IF11" s="62"/>
      <c r="IG11" s="62"/>
      <c r="IH11" s="62"/>
      <c r="II11" s="62"/>
      <c r="IJ11" s="62"/>
      <c r="IK11" s="62"/>
      <c r="IL11" s="62"/>
      <c r="IM11" s="62"/>
      <c r="IN11" s="62"/>
      <c r="IO11" s="62"/>
      <c r="IP11" s="62"/>
      <c r="IQ11" s="62"/>
      <c r="IR11" s="62"/>
      <c r="IS11" s="62"/>
      <c r="IT11" s="62"/>
    </row>
    <row r="12" spans="1:254" ht="12" customHeight="1">
      <c r="A12" s="14" t="s">
        <v>4</v>
      </c>
      <c r="B12" s="130">
        <v>1737.1477213605385</v>
      </c>
      <c r="C12" s="130"/>
      <c r="D12" s="129">
        <v>7</v>
      </c>
      <c r="E12" s="130"/>
      <c r="F12" s="130">
        <v>685.761787265169</v>
      </c>
      <c r="G12" s="130"/>
      <c r="H12" s="129">
        <v>14</v>
      </c>
      <c r="I12" s="130"/>
      <c r="J12" s="130">
        <v>2422.9107964291784</v>
      </c>
      <c r="K12" s="130"/>
      <c r="L12" s="25">
        <v>5</v>
      </c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  <c r="CT12" s="62"/>
      <c r="CU12" s="62"/>
      <c r="CV12" s="62"/>
      <c r="CW12" s="62"/>
      <c r="CX12" s="62"/>
      <c r="CY12" s="62"/>
      <c r="CZ12" s="62"/>
      <c r="DA12" s="62"/>
      <c r="DB12" s="62"/>
      <c r="DC12" s="62"/>
      <c r="DD12" s="62"/>
      <c r="DE12" s="62"/>
      <c r="DF12" s="62"/>
      <c r="DG12" s="62"/>
      <c r="DH12" s="62"/>
      <c r="DI12" s="62"/>
      <c r="DJ12" s="62"/>
      <c r="DK12" s="62"/>
      <c r="DL12" s="62"/>
      <c r="DM12" s="62"/>
      <c r="DN12" s="62"/>
      <c r="DO12" s="62"/>
      <c r="DP12" s="62"/>
      <c r="DQ12" s="62"/>
      <c r="DR12" s="62"/>
      <c r="DS12" s="62"/>
      <c r="DT12" s="62"/>
      <c r="DU12" s="62"/>
      <c r="DV12" s="62"/>
      <c r="DW12" s="62"/>
      <c r="DX12" s="62"/>
      <c r="DY12" s="62"/>
      <c r="DZ12" s="62"/>
      <c r="EA12" s="62"/>
      <c r="EB12" s="62"/>
      <c r="EC12" s="62"/>
      <c r="ED12" s="62"/>
      <c r="EE12" s="62"/>
      <c r="EF12" s="62"/>
      <c r="EG12" s="62"/>
      <c r="EH12" s="62"/>
      <c r="EI12" s="62"/>
      <c r="EJ12" s="62"/>
      <c r="EK12" s="62"/>
      <c r="EL12" s="62"/>
      <c r="EM12" s="62"/>
      <c r="EN12" s="62"/>
      <c r="EO12" s="62"/>
      <c r="EP12" s="62"/>
      <c r="EQ12" s="62"/>
      <c r="ER12" s="62"/>
      <c r="ES12" s="62"/>
      <c r="ET12" s="62"/>
      <c r="EU12" s="62"/>
      <c r="EV12" s="62"/>
      <c r="EW12" s="62"/>
      <c r="EX12" s="62"/>
      <c r="EY12" s="62"/>
      <c r="EZ12" s="62"/>
      <c r="FA12" s="62"/>
      <c r="FB12" s="62"/>
      <c r="FC12" s="62"/>
      <c r="FD12" s="62"/>
      <c r="FE12" s="62"/>
      <c r="FF12" s="62"/>
      <c r="FG12" s="62"/>
      <c r="FH12" s="62"/>
      <c r="FI12" s="62"/>
      <c r="FJ12" s="62"/>
      <c r="FK12" s="62"/>
      <c r="FL12" s="62"/>
      <c r="FM12" s="62"/>
      <c r="FN12" s="62"/>
      <c r="FO12" s="62"/>
      <c r="FP12" s="62"/>
      <c r="FQ12" s="62"/>
      <c r="FR12" s="62"/>
      <c r="FS12" s="62"/>
      <c r="FT12" s="62"/>
      <c r="FU12" s="62"/>
      <c r="FV12" s="62"/>
      <c r="FW12" s="62"/>
      <c r="FX12" s="62"/>
      <c r="FY12" s="62"/>
      <c r="FZ12" s="62"/>
      <c r="GA12" s="62"/>
      <c r="GB12" s="62"/>
      <c r="GC12" s="62"/>
      <c r="GD12" s="62"/>
      <c r="GE12" s="62"/>
      <c r="GF12" s="62"/>
      <c r="GG12" s="62"/>
      <c r="GH12" s="62"/>
      <c r="GI12" s="62"/>
      <c r="GJ12" s="62"/>
      <c r="GK12" s="62"/>
      <c r="GL12" s="62"/>
      <c r="GM12" s="62"/>
      <c r="GN12" s="62"/>
      <c r="GO12" s="62"/>
      <c r="GP12" s="62"/>
      <c r="GQ12" s="62"/>
      <c r="GR12" s="62"/>
      <c r="GS12" s="62"/>
      <c r="GT12" s="62"/>
      <c r="GU12" s="62"/>
      <c r="GV12" s="62"/>
      <c r="GW12" s="62"/>
      <c r="GX12" s="62"/>
      <c r="GY12" s="62"/>
      <c r="GZ12" s="62"/>
      <c r="HA12" s="62"/>
      <c r="HB12" s="62"/>
      <c r="HC12" s="62"/>
      <c r="HD12" s="62"/>
      <c r="HE12" s="62"/>
      <c r="HF12" s="62"/>
      <c r="HG12" s="62"/>
      <c r="HH12" s="62"/>
      <c r="HI12" s="62"/>
      <c r="HJ12" s="62"/>
      <c r="HK12" s="62"/>
      <c r="HL12" s="62"/>
      <c r="HM12" s="62"/>
      <c r="HN12" s="62"/>
      <c r="HO12" s="62"/>
      <c r="HP12" s="62"/>
      <c r="HQ12" s="62"/>
      <c r="HR12" s="62"/>
      <c r="HS12" s="62"/>
      <c r="HT12" s="62"/>
      <c r="HU12" s="62"/>
      <c r="HV12" s="62"/>
      <c r="HW12" s="62"/>
      <c r="HX12" s="62"/>
      <c r="HY12" s="62"/>
      <c r="HZ12" s="62"/>
      <c r="IA12" s="62"/>
      <c r="IB12" s="62"/>
      <c r="IC12" s="62"/>
      <c r="ID12" s="62"/>
      <c r="IE12" s="62"/>
      <c r="IF12" s="62"/>
      <c r="IG12" s="62"/>
      <c r="IH12" s="62"/>
      <c r="II12" s="62"/>
      <c r="IJ12" s="62"/>
      <c r="IK12" s="62"/>
      <c r="IL12" s="62"/>
      <c r="IM12" s="62"/>
      <c r="IN12" s="62"/>
      <c r="IO12" s="62"/>
      <c r="IP12" s="62"/>
      <c r="IQ12" s="62"/>
      <c r="IR12" s="62"/>
      <c r="IS12" s="62"/>
      <c r="IT12" s="62"/>
    </row>
    <row r="13" spans="1:254" ht="12" customHeight="1">
      <c r="A13" s="14" t="s">
        <v>5</v>
      </c>
      <c r="B13" s="130">
        <v>1676.2490465364392</v>
      </c>
      <c r="C13" s="130"/>
      <c r="D13" s="129">
        <v>10</v>
      </c>
      <c r="E13" s="130"/>
      <c r="F13" s="130">
        <v>734.76215024731334</v>
      </c>
      <c r="G13" s="130"/>
      <c r="H13" s="129">
        <v>11</v>
      </c>
      <c r="I13" s="130"/>
      <c r="J13" s="130">
        <v>2411.0111967837524</v>
      </c>
      <c r="K13" s="130"/>
      <c r="L13" s="25">
        <v>6</v>
      </c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  <c r="CK13" s="62"/>
      <c r="CL13" s="62"/>
      <c r="CM13" s="62"/>
      <c r="CN13" s="62"/>
      <c r="CO13" s="62"/>
      <c r="CP13" s="62"/>
      <c r="CQ13" s="62"/>
      <c r="CR13" s="62"/>
      <c r="CS13" s="62"/>
      <c r="CT13" s="62"/>
      <c r="CU13" s="62"/>
      <c r="CV13" s="62"/>
      <c r="CW13" s="62"/>
      <c r="CX13" s="62"/>
      <c r="CY13" s="62"/>
      <c r="CZ13" s="62"/>
      <c r="DA13" s="62"/>
      <c r="DB13" s="62"/>
      <c r="DC13" s="62"/>
      <c r="DD13" s="62"/>
      <c r="DE13" s="62"/>
      <c r="DF13" s="62"/>
      <c r="DG13" s="62"/>
      <c r="DH13" s="62"/>
      <c r="DI13" s="62"/>
      <c r="DJ13" s="62"/>
      <c r="DK13" s="62"/>
      <c r="DL13" s="62"/>
      <c r="DM13" s="62"/>
      <c r="DN13" s="62"/>
      <c r="DO13" s="62"/>
      <c r="DP13" s="62"/>
      <c r="DQ13" s="62"/>
      <c r="DR13" s="62"/>
      <c r="DS13" s="62"/>
      <c r="DT13" s="62"/>
      <c r="DU13" s="62"/>
      <c r="DV13" s="62"/>
      <c r="DW13" s="62"/>
      <c r="DX13" s="62"/>
      <c r="DY13" s="62"/>
      <c r="DZ13" s="62"/>
      <c r="EA13" s="62"/>
      <c r="EB13" s="62"/>
      <c r="EC13" s="62"/>
      <c r="ED13" s="62"/>
      <c r="EE13" s="62"/>
      <c r="EF13" s="62"/>
      <c r="EG13" s="62"/>
      <c r="EH13" s="62"/>
      <c r="EI13" s="62"/>
      <c r="EJ13" s="62"/>
      <c r="EK13" s="62"/>
      <c r="EL13" s="62"/>
      <c r="EM13" s="62"/>
      <c r="EN13" s="62"/>
      <c r="EO13" s="62"/>
      <c r="EP13" s="62"/>
      <c r="EQ13" s="62"/>
      <c r="ER13" s="62"/>
      <c r="ES13" s="62"/>
      <c r="ET13" s="62"/>
      <c r="EU13" s="62"/>
      <c r="EV13" s="62"/>
      <c r="EW13" s="62"/>
      <c r="EX13" s="62"/>
      <c r="EY13" s="62"/>
      <c r="EZ13" s="62"/>
      <c r="FA13" s="62"/>
      <c r="FB13" s="62"/>
      <c r="FC13" s="62"/>
      <c r="FD13" s="62"/>
      <c r="FE13" s="62"/>
      <c r="FF13" s="62"/>
      <c r="FG13" s="62"/>
      <c r="FH13" s="62"/>
      <c r="FI13" s="62"/>
      <c r="FJ13" s="62"/>
      <c r="FK13" s="62"/>
      <c r="FL13" s="62"/>
      <c r="FM13" s="62"/>
      <c r="FN13" s="62"/>
      <c r="FO13" s="62"/>
      <c r="FP13" s="62"/>
      <c r="FQ13" s="62"/>
      <c r="FR13" s="62"/>
      <c r="FS13" s="62"/>
      <c r="FT13" s="62"/>
      <c r="FU13" s="62"/>
      <c r="FV13" s="62"/>
      <c r="FW13" s="62"/>
      <c r="FX13" s="62"/>
      <c r="FY13" s="62"/>
      <c r="FZ13" s="62"/>
      <c r="GA13" s="62"/>
      <c r="GB13" s="62"/>
      <c r="GC13" s="62"/>
      <c r="GD13" s="62"/>
      <c r="GE13" s="62"/>
      <c r="GF13" s="62"/>
      <c r="GG13" s="62"/>
      <c r="GH13" s="62"/>
      <c r="GI13" s="62"/>
      <c r="GJ13" s="62"/>
      <c r="GK13" s="62"/>
      <c r="GL13" s="62"/>
      <c r="GM13" s="62"/>
      <c r="GN13" s="62"/>
      <c r="GO13" s="62"/>
      <c r="GP13" s="62"/>
      <c r="GQ13" s="62"/>
      <c r="GR13" s="62"/>
      <c r="GS13" s="62"/>
      <c r="GT13" s="62"/>
      <c r="GU13" s="62"/>
      <c r="GV13" s="62"/>
      <c r="GW13" s="62"/>
      <c r="GX13" s="62"/>
      <c r="GY13" s="62"/>
      <c r="GZ13" s="62"/>
      <c r="HA13" s="62"/>
      <c r="HB13" s="62"/>
      <c r="HC13" s="62"/>
      <c r="HD13" s="62"/>
      <c r="HE13" s="62"/>
      <c r="HF13" s="62"/>
      <c r="HG13" s="62"/>
      <c r="HH13" s="62"/>
      <c r="HI13" s="62"/>
      <c r="HJ13" s="62"/>
      <c r="HK13" s="62"/>
      <c r="HL13" s="62"/>
      <c r="HM13" s="62"/>
      <c r="HN13" s="62"/>
      <c r="HO13" s="62"/>
      <c r="HP13" s="62"/>
      <c r="HQ13" s="62"/>
      <c r="HR13" s="62"/>
      <c r="HS13" s="62"/>
      <c r="HT13" s="62"/>
      <c r="HU13" s="62"/>
      <c r="HV13" s="62"/>
      <c r="HW13" s="62"/>
      <c r="HX13" s="62"/>
      <c r="HY13" s="62"/>
      <c r="HZ13" s="62"/>
      <c r="IA13" s="62"/>
      <c r="IB13" s="62"/>
      <c r="IC13" s="62"/>
      <c r="ID13" s="62"/>
      <c r="IE13" s="62"/>
      <c r="IF13" s="62"/>
      <c r="IG13" s="62"/>
      <c r="IH13" s="62"/>
      <c r="II13" s="62"/>
      <c r="IJ13" s="62"/>
      <c r="IK13" s="62"/>
      <c r="IL13" s="62"/>
      <c r="IM13" s="62"/>
      <c r="IN13" s="62"/>
      <c r="IO13" s="62"/>
      <c r="IP13" s="62"/>
      <c r="IQ13" s="62"/>
      <c r="IR13" s="62"/>
      <c r="IS13" s="62"/>
      <c r="IT13" s="62"/>
    </row>
    <row r="14" spans="1:254" ht="12" customHeight="1">
      <c r="A14" s="14" t="s">
        <v>51</v>
      </c>
      <c r="B14" s="130">
        <v>1797.6265344070925</v>
      </c>
      <c r="C14" s="130"/>
      <c r="D14" s="129">
        <v>5</v>
      </c>
      <c r="E14" s="130"/>
      <c r="F14" s="130">
        <v>598.07117677253552</v>
      </c>
      <c r="G14" s="130"/>
      <c r="H14" s="129">
        <v>27</v>
      </c>
      <c r="I14" s="130"/>
      <c r="J14" s="130">
        <v>2395.6977111796282</v>
      </c>
      <c r="K14" s="130"/>
      <c r="L14" s="25">
        <v>7</v>
      </c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  <c r="CL14" s="62"/>
      <c r="CM14" s="62"/>
      <c r="CN14" s="62"/>
      <c r="CO14" s="62"/>
      <c r="CP14" s="62"/>
      <c r="CQ14" s="62"/>
      <c r="CR14" s="62"/>
      <c r="CS14" s="62"/>
      <c r="CT14" s="62"/>
      <c r="CU14" s="62"/>
      <c r="CV14" s="62"/>
      <c r="CW14" s="62"/>
      <c r="CX14" s="62"/>
      <c r="CY14" s="62"/>
      <c r="CZ14" s="62"/>
      <c r="DA14" s="62"/>
      <c r="DB14" s="62"/>
      <c r="DC14" s="62"/>
      <c r="DD14" s="62"/>
      <c r="DE14" s="62"/>
      <c r="DF14" s="62"/>
      <c r="DG14" s="62"/>
      <c r="DH14" s="62"/>
      <c r="DI14" s="62"/>
      <c r="DJ14" s="62"/>
      <c r="DK14" s="62"/>
      <c r="DL14" s="62"/>
      <c r="DM14" s="62"/>
      <c r="DN14" s="62"/>
      <c r="DO14" s="62"/>
      <c r="DP14" s="62"/>
      <c r="DQ14" s="62"/>
      <c r="DR14" s="62"/>
      <c r="DS14" s="62"/>
      <c r="DT14" s="62"/>
      <c r="DU14" s="62"/>
      <c r="DV14" s="62"/>
      <c r="DW14" s="62"/>
      <c r="DX14" s="62"/>
      <c r="DY14" s="62"/>
      <c r="DZ14" s="62"/>
      <c r="EA14" s="62"/>
      <c r="EB14" s="62"/>
      <c r="EC14" s="62"/>
      <c r="ED14" s="62"/>
      <c r="EE14" s="62"/>
      <c r="EF14" s="62"/>
      <c r="EG14" s="62"/>
      <c r="EH14" s="62"/>
      <c r="EI14" s="62"/>
      <c r="EJ14" s="62"/>
      <c r="EK14" s="62"/>
      <c r="EL14" s="62"/>
      <c r="EM14" s="62"/>
      <c r="EN14" s="62"/>
      <c r="EO14" s="62"/>
      <c r="EP14" s="62"/>
      <c r="EQ14" s="62"/>
      <c r="ER14" s="62"/>
      <c r="ES14" s="62"/>
      <c r="ET14" s="62"/>
      <c r="EU14" s="62"/>
      <c r="EV14" s="62"/>
      <c r="EW14" s="62"/>
      <c r="EX14" s="62"/>
      <c r="EY14" s="62"/>
      <c r="EZ14" s="62"/>
      <c r="FA14" s="62"/>
      <c r="FB14" s="62"/>
      <c r="FC14" s="62"/>
      <c r="FD14" s="62"/>
      <c r="FE14" s="62"/>
      <c r="FF14" s="62"/>
      <c r="FG14" s="62"/>
      <c r="FH14" s="62"/>
      <c r="FI14" s="62"/>
      <c r="FJ14" s="62"/>
      <c r="FK14" s="62"/>
      <c r="FL14" s="62"/>
      <c r="FM14" s="62"/>
      <c r="FN14" s="62"/>
      <c r="FO14" s="62"/>
      <c r="FP14" s="62"/>
      <c r="FQ14" s="62"/>
      <c r="FR14" s="62"/>
      <c r="FS14" s="62"/>
      <c r="FT14" s="62"/>
      <c r="FU14" s="62"/>
      <c r="FV14" s="62"/>
      <c r="FW14" s="62"/>
      <c r="FX14" s="62"/>
      <c r="FY14" s="62"/>
      <c r="FZ14" s="62"/>
      <c r="GA14" s="62"/>
      <c r="GB14" s="62"/>
      <c r="GC14" s="62"/>
      <c r="GD14" s="62"/>
      <c r="GE14" s="62"/>
      <c r="GF14" s="62"/>
      <c r="GG14" s="62"/>
      <c r="GH14" s="62"/>
      <c r="GI14" s="62"/>
      <c r="GJ14" s="62"/>
      <c r="GK14" s="62"/>
      <c r="GL14" s="62"/>
      <c r="GM14" s="62"/>
      <c r="GN14" s="62"/>
      <c r="GO14" s="62"/>
      <c r="GP14" s="62"/>
      <c r="GQ14" s="62"/>
      <c r="GR14" s="62"/>
      <c r="GS14" s="62"/>
      <c r="GT14" s="62"/>
      <c r="GU14" s="62"/>
      <c r="GV14" s="62"/>
      <c r="GW14" s="62"/>
      <c r="GX14" s="62"/>
      <c r="GY14" s="62"/>
      <c r="GZ14" s="62"/>
      <c r="HA14" s="62"/>
      <c r="HB14" s="62"/>
      <c r="HC14" s="62"/>
      <c r="HD14" s="62"/>
      <c r="HE14" s="62"/>
      <c r="HF14" s="62"/>
      <c r="HG14" s="62"/>
      <c r="HH14" s="62"/>
      <c r="HI14" s="62"/>
      <c r="HJ14" s="62"/>
      <c r="HK14" s="62"/>
      <c r="HL14" s="62"/>
      <c r="HM14" s="62"/>
      <c r="HN14" s="62"/>
      <c r="HO14" s="62"/>
      <c r="HP14" s="62"/>
      <c r="HQ14" s="62"/>
      <c r="HR14" s="62"/>
      <c r="HS14" s="62"/>
      <c r="HT14" s="62"/>
      <c r="HU14" s="62"/>
      <c r="HV14" s="62"/>
      <c r="HW14" s="62"/>
      <c r="HX14" s="62"/>
      <c r="HY14" s="62"/>
      <c r="HZ14" s="62"/>
      <c r="IA14" s="62"/>
      <c r="IB14" s="62"/>
      <c r="IC14" s="62"/>
      <c r="ID14" s="62"/>
      <c r="IE14" s="62"/>
      <c r="IF14" s="62"/>
      <c r="IG14" s="62"/>
      <c r="IH14" s="62"/>
      <c r="II14" s="62"/>
      <c r="IJ14" s="62"/>
      <c r="IK14" s="62"/>
      <c r="IL14" s="62"/>
      <c r="IM14" s="62"/>
      <c r="IN14" s="62"/>
      <c r="IO14" s="62"/>
      <c r="IP14" s="62"/>
      <c r="IQ14" s="62"/>
      <c r="IR14" s="62"/>
      <c r="IS14" s="62"/>
      <c r="IT14" s="62"/>
    </row>
    <row r="15" spans="1:254" ht="12" customHeight="1">
      <c r="A15" s="14" t="s">
        <v>53</v>
      </c>
      <c r="B15" s="130">
        <v>1722.882359438667</v>
      </c>
      <c r="C15" s="130"/>
      <c r="D15" s="129">
        <v>9</v>
      </c>
      <c r="E15" s="130"/>
      <c r="F15" s="130">
        <v>604.02064707015552</v>
      </c>
      <c r="G15" s="130"/>
      <c r="H15" s="129">
        <v>25</v>
      </c>
      <c r="I15" s="130"/>
      <c r="J15" s="130">
        <v>2326.9030065088223</v>
      </c>
      <c r="K15" s="130"/>
      <c r="L15" s="25">
        <v>8</v>
      </c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  <c r="CL15" s="62"/>
      <c r="CM15" s="62"/>
      <c r="CN15" s="62"/>
      <c r="CO15" s="62"/>
      <c r="CP15" s="62"/>
      <c r="CQ15" s="62"/>
      <c r="CR15" s="62"/>
      <c r="CS15" s="62"/>
      <c r="CT15" s="62"/>
      <c r="CU15" s="62"/>
      <c r="CV15" s="62"/>
      <c r="CW15" s="62"/>
      <c r="CX15" s="62"/>
      <c r="CY15" s="62"/>
      <c r="CZ15" s="62"/>
      <c r="DA15" s="62"/>
      <c r="DB15" s="62"/>
      <c r="DC15" s="62"/>
      <c r="DD15" s="62"/>
      <c r="DE15" s="62"/>
      <c r="DF15" s="62"/>
      <c r="DG15" s="62"/>
      <c r="DH15" s="62"/>
      <c r="DI15" s="62"/>
      <c r="DJ15" s="62"/>
      <c r="DK15" s="62"/>
      <c r="DL15" s="62"/>
      <c r="DM15" s="62"/>
      <c r="DN15" s="62"/>
      <c r="DO15" s="62"/>
      <c r="DP15" s="62"/>
      <c r="DQ15" s="62"/>
      <c r="DR15" s="62"/>
      <c r="DS15" s="62"/>
      <c r="DT15" s="62"/>
      <c r="DU15" s="62"/>
      <c r="DV15" s="62"/>
      <c r="DW15" s="62"/>
      <c r="DX15" s="62"/>
      <c r="DY15" s="62"/>
      <c r="DZ15" s="62"/>
      <c r="EA15" s="62"/>
      <c r="EB15" s="62"/>
      <c r="EC15" s="62"/>
      <c r="ED15" s="62"/>
      <c r="EE15" s="62"/>
      <c r="EF15" s="62"/>
      <c r="EG15" s="62"/>
      <c r="EH15" s="62"/>
      <c r="EI15" s="62"/>
      <c r="EJ15" s="62"/>
      <c r="EK15" s="62"/>
      <c r="EL15" s="62"/>
      <c r="EM15" s="62"/>
      <c r="EN15" s="62"/>
      <c r="EO15" s="62"/>
      <c r="EP15" s="62"/>
      <c r="EQ15" s="62"/>
      <c r="ER15" s="62"/>
      <c r="ES15" s="62"/>
      <c r="ET15" s="62"/>
      <c r="EU15" s="62"/>
      <c r="EV15" s="62"/>
      <c r="EW15" s="62"/>
      <c r="EX15" s="62"/>
      <c r="EY15" s="62"/>
      <c r="EZ15" s="62"/>
      <c r="FA15" s="62"/>
      <c r="FB15" s="62"/>
      <c r="FC15" s="62"/>
      <c r="FD15" s="62"/>
      <c r="FE15" s="62"/>
      <c r="FF15" s="62"/>
      <c r="FG15" s="62"/>
      <c r="FH15" s="62"/>
      <c r="FI15" s="62"/>
      <c r="FJ15" s="62"/>
      <c r="FK15" s="62"/>
      <c r="FL15" s="62"/>
      <c r="FM15" s="62"/>
      <c r="FN15" s="62"/>
      <c r="FO15" s="62"/>
      <c r="FP15" s="62"/>
      <c r="FQ15" s="62"/>
      <c r="FR15" s="62"/>
      <c r="FS15" s="62"/>
      <c r="FT15" s="62"/>
      <c r="FU15" s="62"/>
      <c r="FV15" s="62"/>
      <c r="FW15" s="62"/>
      <c r="FX15" s="62"/>
      <c r="FY15" s="62"/>
      <c r="FZ15" s="62"/>
      <c r="GA15" s="62"/>
      <c r="GB15" s="62"/>
      <c r="GC15" s="62"/>
      <c r="GD15" s="62"/>
      <c r="GE15" s="62"/>
      <c r="GF15" s="62"/>
      <c r="GG15" s="62"/>
      <c r="GH15" s="62"/>
      <c r="GI15" s="62"/>
      <c r="GJ15" s="62"/>
      <c r="GK15" s="62"/>
      <c r="GL15" s="62"/>
      <c r="GM15" s="62"/>
      <c r="GN15" s="62"/>
      <c r="GO15" s="62"/>
      <c r="GP15" s="62"/>
      <c r="GQ15" s="62"/>
      <c r="GR15" s="62"/>
      <c r="GS15" s="62"/>
      <c r="GT15" s="62"/>
      <c r="GU15" s="62"/>
      <c r="GV15" s="62"/>
      <c r="GW15" s="62"/>
      <c r="GX15" s="62"/>
      <c r="GY15" s="62"/>
      <c r="GZ15" s="62"/>
      <c r="HA15" s="62"/>
      <c r="HB15" s="62"/>
      <c r="HC15" s="62"/>
      <c r="HD15" s="62"/>
      <c r="HE15" s="62"/>
      <c r="HF15" s="62"/>
      <c r="HG15" s="62"/>
      <c r="HH15" s="62"/>
      <c r="HI15" s="62"/>
      <c r="HJ15" s="62"/>
      <c r="HK15" s="62"/>
      <c r="HL15" s="62"/>
      <c r="HM15" s="62"/>
      <c r="HN15" s="62"/>
      <c r="HO15" s="62"/>
      <c r="HP15" s="62"/>
      <c r="HQ15" s="62"/>
      <c r="HR15" s="62"/>
      <c r="HS15" s="62"/>
      <c r="HT15" s="62"/>
      <c r="HU15" s="62"/>
      <c r="HV15" s="62"/>
      <c r="HW15" s="62"/>
      <c r="HX15" s="62"/>
      <c r="HY15" s="62"/>
      <c r="HZ15" s="62"/>
      <c r="IA15" s="62"/>
      <c r="IB15" s="62"/>
      <c r="IC15" s="62"/>
      <c r="ID15" s="62"/>
      <c r="IE15" s="62"/>
      <c r="IF15" s="62"/>
      <c r="IG15" s="62"/>
      <c r="IH15" s="62"/>
      <c r="II15" s="62"/>
      <c r="IJ15" s="62"/>
      <c r="IK15" s="62"/>
      <c r="IL15" s="62"/>
      <c r="IM15" s="62"/>
      <c r="IN15" s="62"/>
      <c r="IO15" s="62"/>
      <c r="IP15" s="62"/>
      <c r="IQ15" s="62"/>
      <c r="IR15" s="62"/>
      <c r="IS15" s="62"/>
      <c r="IT15" s="62"/>
    </row>
    <row r="16" spans="1:254" ht="12" customHeight="1">
      <c r="A16" s="14" t="s">
        <v>34</v>
      </c>
      <c r="B16" s="130">
        <v>1723.956696432974</v>
      </c>
      <c r="C16" s="130"/>
      <c r="D16" s="129">
        <v>8</v>
      </c>
      <c r="E16" s="130"/>
      <c r="F16" s="130">
        <v>599.53547581571502</v>
      </c>
      <c r="G16" s="130"/>
      <c r="H16" s="129">
        <v>26</v>
      </c>
      <c r="I16" s="130"/>
      <c r="J16" s="130">
        <v>2323.4921722486888</v>
      </c>
      <c r="K16" s="130"/>
      <c r="L16" s="25">
        <v>9</v>
      </c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62"/>
      <c r="CP16" s="62"/>
      <c r="CQ16" s="62"/>
      <c r="CR16" s="62"/>
      <c r="CS16" s="62"/>
      <c r="CT16" s="62"/>
      <c r="CU16" s="62"/>
      <c r="CV16" s="62"/>
      <c r="CW16" s="62"/>
      <c r="CX16" s="62"/>
      <c r="CY16" s="62"/>
      <c r="CZ16" s="62"/>
      <c r="DA16" s="62"/>
      <c r="DB16" s="62"/>
      <c r="DC16" s="62"/>
      <c r="DD16" s="62"/>
      <c r="DE16" s="62"/>
      <c r="DF16" s="62"/>
      <c r="DG16" s="62"/>
      <c r="DH16" s="62"/>
      <c r="DI16" s="62"/>
      <c r="DJ16" s="62"/>
      <c r="DK16" s="62"/>
      <c r="DL16" s="62"/>
      <c r="DM16" s="62"/>
      <c r="DN16" s="62"/>
      <c r="DO16" s="62"/>
      <c r="DP16" s="62"/>
      <c r="DQ16" s="62"/>
      <c r="DR16" s="62"/>
      <c r="DS16" s="62"/>
      <c r="DT16" s="62"/>
      <c r="DU16" s="62"/>
      <c r="DV16" s="62"/>
      <c r="DW16" s="62"/>
      <c r="DX16" s="62"/>
      <c r="DY16" s="62"/>
      <c r="DZ16" s="62"/>
      <c r="EA16" s="62"/>
      <c r="EB16" s="62"/>
      <c r="EC16" s="62"/>
      <c r="ED16" s="62"/>
      <c r="EE16" s="62"/>
      <c r="EF16" s="62"/>
      <c r="EG16" s="62"/>
      <c r="EH16" s="62"/>
      <c r="EI16" s="62"/>
      <c r="EJ16" s="62"/>
      <c r="EK16" s="62"/>
      <c r="EL16" s="62"/>
      <c r="EM16" s="62"/>
      <c r="EN16" s="62"/>
      <c r="EO16" s="62"/>
      <c r="EP16" s="62"/>
      <c r="EQ16" s="62"/>
      <c r="ER16" s="62"/>
      <c r="ES16" s="62"/>
      <c r="ET16" s="62"/>
      <c r="EU16" s="62"/>
      <c r="EV16" s="62"/>
      <c r="EW16" s="62"/>
      <c r="EX16" s="62"/>
      <c r="EY16" s="62"/>
      <c r="EZ16" s="62"/>
      <c r="FA16" s="62"/>
      <c r="FB16" s="62"/>
      <c r="FC16" s="62"/>
      <c r="FD16" s="62"/>
      <c r="FE16" s="62"/>
      <c r="FF16" s="62"/>
      <c r="FG16" s="62"/>
      <c r="FH16" s="62"/>
      <c r="FI16" s="62"/>
      <c r="FJ16" s="62"/>
      <c r="FK16" s="62"/>
      <c r="FL16" s="62"/>
      <c r="FM16" s="62"/>
      <c r="FN16" s="62"/>
      <c r="FO16" s="62"/>
      <c r="FP16" s="62"/>
      <c r="FQ16" s="62"/>
      <c r="FR16" s="62"/>
      <c r="FS16" s="62"/>
      <c r="FT16" s="62"/>
      <c r="FU16" s="62"/>
      <c r="FV16" s="62"/>
      <c r="FW16" s="62"/>
      <c r="FX16" s="62"/>
      <c r="FY16" s="62"/>
      <c r="FZ16" s="62"/>
      <c r="GA16" s="62"/>
      <c r="GB16" s="62"/>
      <c r="GC16" s="62"/>
      <c r="GD16" s="62"/>
      <c r="GE16" s="62"/>
      <c r="GF16" s="62"/>
      <c r="GG16" s="62"/>
      <c r="GH16" s="62"/>
      <c r="GI16" s="62"/>
      <c r="GJ16" s="62"/>
      <c r="GK16" s="62"/>
      <c r="GL16" s="62"/>
      <c r="GM16" s="62"/>
      <c r="GN16" s="62"/>
      <c r="GO16" s="62"/>
      <c r="GP16" s="62"/>
      <c r="GQ16" s="62"/>
      <c r="GR16" s="62"/>
      <c r="GS16" s="62"/>
      <c r="GT16" s="62"/>
      <c r="GU16" s="62"/>
      <c r="GV16" s="62"/>
      <c r="GW16" s="62"/>
      <c r="GX16" s="62"/>
      <c r="GY16" s="62"/>
      <c r="GZ16" s="62"/>
      <c r="HA16" s="62"/>
      <c r="HB16" s="62"/>
      <c r="HC16" s="62"/>
      <c r="HD16" s="62"/>
      <c r="HE16" s="62"/>
      <c r="HF16" s="62"/>
      <c r="HG16" s="62"/>
      <c r="HH16" s="62"/>
      <c r="HI16" s="62"/>
      <c r="HJ16" s="62"/>
      <c r="HK16" s="62"/>
      <c r="HL16" s="62"/>
      <c r="HM16" s="62"/>
      <c r="HN16" s="62"/>
      <c r="HO16" s="62"/>
      <c r="HP16" s="62"/>
      <c r="HQ16" s="62"/>
      <c r="HR16" s="62"/>
      <c r="HS16" s="62"/>
      <c r="HT16" s="62"/>
      <c r="HU16" s="62"/>
      <c r="HV16" s="62"/>
      <c r="HW16" s="62"/>
      <c r="HX16" s="62"/>
      <c r="HY16" s="62"/>
      <c r="HZ16" s="62"/>
      <c r="IA16" s="62"/>
      <c r="IB16" s="62"/>
      <c r="IC16" s="62"/>
      <c r="ID16" s="62"/>
      <c r="IE16" s="62"/>
      <c r="IF16" s="62"/>
      <c r="IG16" s="62"/>
      <c r="IH16" s="62"/>
      <c r="II16" s="62"/>
      <c r="IJ16" s="62"/>
      <c r="IK16" s="62"/>
      <c r="IL16" s="62"/>
      <c r="IM16" s="62"/>
      <c r="IN16" s="62"/>
      <c r="IO16" s="62"/>
      <c r="IP16" s="62"/>
      <c r="IQ16" s="62"/>
      <c r="IR16" s="62"/>
      <c r="IS16" s="62"/>
      <c r="IT16" s="62"/>
    </row>
    <row r="17" spans="1:254" ht="12" customHeight="1">
      <c r="A17" s="14" t="s">
        <v>40</v>
      </c>
      <c r="B17" s="130">
        <v>1644.3446707598935</v>
      </c>
      <c r="C17" s="130"/>
      <c r="D17" s="129">
        <v>12</v>
      </c>
      <c r="E17" s="130"/>
      <c r="F17" s="130">
        <v>607.38004766413906</v>
      </c>
      <c r="G17" s="130"/>
      <c r="H17" s="129">
        <v>24</v>
      </c>
      <c r="I17" s="130"/>
      <c r="J17" s="130">
        <v>2251.7247184240327</v>
      </c>
      <c r="K17" s="130"/>
      <c r="L17" s="25">
        <v>10</v>
      </c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  <c r="CL17" s="62"/>
      <c r="CM17" s="62"/>
      <c r="CN17" s="62"/>
      <c r="CO17" s="62"/>
      <c r="CP17" s="62"/>
      <c r="CQ17" s="62"/>
      <c r="CR17" s="62"/>
      <c r="CS17" s="62"/>
      <c r="CT17" s="62"/>
      <c r="CU17" s="62"/>
      <c r="CV17" s="62"/>
      <c r="CW17" s="62"/>
      <c r="CX17" s="62"/>
      <c r="CY17" s="62"/>
      <c r="CZ17" s="62"/>
      <c r="DA17" s="62"/>
      <c r="DB17" s="62"/>
      <c r="DC17" s="62"/>
      <c r="DD17" s="62"/>
      <c r="DE17" s="62"/>
      <c r="DF17" s="62"/>
      <c r="DG17" s="62"/>
      <c r="DH17" s="62"/>
      <c r="DI17" s="62"/>
      <c r="DJ17" s="62"/>
      <c r="DK17" s="62"/>
      <c r="DL17" s="62"/>
      <c r="DM17" s="62"/>
      <c r="DN17" s="62"/>
      <c r="DO17" s="62"/>
      <c r="DP17" s="62"/>
      <c r="DQ17" s="62"/>
      <c r="DR17" s="62"/>
      <c r="DS17" s="62"/>
      <c r="DT17" s="62"/>
      <c r="DU17" s="62"/>
      <c r="DV17" s="62"/>
      <c r="DW17" s="62"/>
      <c r="DX17" s="62"/>
      <c r="DY17" s="62"/>
      <c r="DZ17" s="62"/>
      <c r="EA17" s="62"/>
      <c r="EB17" s="62"/>
      <c r="EC17" s="62"/>
      <c r="ED17" s="62"/>
      <c r="EE17" s="62"/>
      <c r="EF17" s="62"/>
      <c r="EG17" s="62"/>
      <c r="EH17" s="62"/>
      <c r="EI17" s="62"/>
      <c r="EJ17" s="62"/>
      <c r="EK17" s="62"/>
      <c r="EL17" s="62"/>
      <c r="EM17" s="62"/>
      <c r="EN17" s="62"/>
      <c r="EO17" s="62"/>
      <c r="EP17" s="62"/>
      <c r="EQ17" s="62"/>
      <c r="ER17" s="62"/>
      <c r="ES17" s="62"/>
      <c r="ET17" s="62"/>
      <c r="EU17" s="62"/>
      <c r="EV17" s="62"/>
      <c r="EW17" s="62"/>
      <c r="EX17" s="62"/>
      <c r="EY17" s="62"/>
      <c r="EZ17" s="62"/>
      <c r="FA17" s="62"/>
      <c r="FB17" s="62"/>
      <c r="FC17" s="62"/>
      <c r="FD17" s="62"/>
      <c r="FE17" s="62"/>
      <c r="FF17" s="62"/>
      <c r="FG17" s="62"/>
      <c r="FH17" s="62"/>
      <c r="FI17" s="62"/>
      <c r="FJ17" s="62"/>
      <c r="FK17" s="62"/>
      <c r="FL17" s="62"/>
      <c r="FM17" s="62"/>
      <c r="FN17" s="62"/>
      <c r="FO17" s="62"/>
      <c r="FP17" s="62"/>
      <c r="FQ17" s="62"/>
      <c r="FR17" s="62"/>
      <c r="FS17" s="62"/>
      <c r="FT17" s="62"/>
      <c r="FU17" s="62"/>
      <c r="FV17" s="62"/>
      <c r="FW17" s="62"/>
      <c r="FX17" s="62"/>
      <c r="FY17" s="62"/>
      <c r="FZ17" s="62"/>
      <c r="GA17" s="62"/>
      <c r="GB17" s="62"/>
      <c r="GC17" s="62"/>
      <c r="GD17" s="62"/>
      <c r="GE17" s="62"/>
      <c r="GF17" s="62"/>
      <c r="GG17" s="62"/>
      <c r="GH17" s="62"/>
      <c r="GI17" s="62"/>
      <c r="GJ17" s="62"/>
      <c r="GK17" s="62"/>
      <c r="GL17" s="62"/>
      <c r="GM17" s="62"/>
      <c r="GN17" s="62"/>
      <c r="GO17" s="62"/>
      <c r="GP17" s="62"/>
      <c r="GQ17" s="62"/>
      <c r="GR17" s="62"/>
      <c r="GS17" s="62"/>
      <c r="GT17" s="62"/>
      <c r="GU17" s="62"/>
      <c r="GV17" s="62"/>
      <c r="GW17" s="62"/>
      <c r="GX17" s="62"/>
      <c r="GY17" s="62"/>
      <c r="GZ17" s="62"/>
      <c r="HA17" s="62"/>
      <c r="HB17" s="62"/>
      <c r="HC17" s="62"/>
      <c r="HD17" s="62"/>
      <c r="HE17" s="62"/>
      <c r="HF17" s="62"/>
      <c r="HG17" s="62"/>
      <c r="HH17" s="62"/>
      <c r="HI17" s="62"/>
      <c r="HJ17" s="62"/>
      <c r="HK17" s="62"/>
      <c r="HL17" s="62"/>
      <c r="HM17" s="62"/>
      <c r="HN17" s="62"/>
      <c r="HO17" s="62"/>
      <c r="HP17" s="62"/>
      <c r="HQ17" s="62"/>
      <c r="HR17" s="62"/>
      <c r="HS17" s="62"/>
      <c r="HT17" s="62"/>
      <c r="HU17" s="62"/>
      <c r="HV17" s="62"/>
      <c r="HW17" s="62"/>
      <c r="HX17" s="62"/>
      <c r="HY17" s="62"/>
      <c r="HZ17" s="62"/>
      <c r="IA17" s="62"/>
      <c r="IB17" s="62"/>
      <c r="IC17" s="62"/>
      <c r="ID17" s="62"/>
      <c r="IE17" s="62"/>
      <c r="IF17" s="62"/>
      <c r="IG17" s="62"/>
      <c r="IH17" s="62"/>
      <c r="II17" s="62"/>
      <c r="IJ17" s="62"/>
      <c r="IK17" s="62"/>
      <c r="IL17" s="62"/>
      <c r="IM17" s="62"/>
      <c r="IN17" s="62"/>
      <c r="IO17" s="62"/>
      <c r="IP17" s="62"/>
      <c r="IQ17" s="62"/>
      <c r="IR17" s="62"/>
      <c r="IS17" s="62"/>
      <c r="IT17" s="62"/>
    </row>
    <row r="18" spans="1:254" ht="12" customHeight="1">
      <c r="A18" s="14" t="s">
        <v>25</v>
      </c>
      <c r="B18" s="130">
        <v>1672.2407737310634</v>
      </c>
      <c r="C18" s="130"/>
      <c r="D18" s="129">
        <v>11</v>
      </c>
      <c r="E18" s="130"/>
      <c r="F18" s="130">
        <v>556.51430907168788</v>
      </c>
      <c r="G18" s="130"/>
      <c r="H18" s="129">
        <v>31</v>
      </c>
      <c r="I18" s="130"/>
      <c r="J18" s="130">
        <v>2228.7550828027515</v>
      </c>
      <c r="K18" s="130"/>
      <c r="L18" s="25">
        <v>11</v>
      </c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  <c r="CL18" s="62"/>
      <c r="CM18" s="62"/>
      <c r="CN18" s="62"/>
      <c r="CO18" s="62"/>
      <c r="CP18" s="62"/>
      <c r="CQ18" s="62"/>
      <c r="CR18" s="62"/>
      <c r="CS18" s="62"/>
      <c r="CT18" s="62"/>
      <c r="CU18" s="62"/>
      <c r="CV18" s="62"/>
      <c r="CW18" s="62"/>
      <c r="CX18" s="62"/>
      <c r="CY18" s="62"/>
      <c r="CZ18" s="62"/>
      <c r="DA18" s="62"/>
      <c r="DB18" s="62"/>
      <c r="DC18" s="62"/>
      <c r="DD18" s="62"/>
      <c r="DE18" s="62"/>
      <c r="DF18" s="62"/>
      <c r="DG18" s="62"/>
      <c r="DH18" s="62"/>
      <c r="DI18" s="62"/>
      <c r="DJ18" s="62"/>
      <c r="DK18" s="62"/>
      <c r="DL18" s="62"/>
      <c r="DM18" s="62"/>
      <c r="DN18" s="62"/>
      <c r="DO18" s="62"/>
      <c r="DP18" s="62"/>
      <c r="DQ18" s="62"/>
      <c r="DR18" s="62"/>
      <c r="DS18" s="62"/>
      <c r="DT18" s="62"/>
      <c r="DU18" s="62"/>
      <c r="DV18" s="62"/>
      <c r="DW18" s="62"/>
      <c r="DX18" s="62"/>
      <c r="DY18" s="62"/>
      <c r="DZ18" s="62"/>
      <c r="EA18" s="62"/>
      <c r="EB18" s="62"/>
      <c r="EC18" s="62"/>
      <c r="ED18" s="62"/>
      <c r="EE18" s="62"/>
      <c r="EF18" s="62"/>
      <c r="EG18" s="62"/>
      <c r="EH18" s="62"/>
      <c r="EI18" s="62"/>
      <c r="EJ18" s="62"/>
      <c r="EK18" s="62"/>
      <c r="EL18" s="62"/>
      <c r="EM18" s="62"/>
      <c r="EN18" s="62"/>
      <c r="EO18" s="62"/>
      <c r="EP18" s="62"/>
      <c r="EQ18" s="62"/>
      <c r="ER18" s="62"/>
      <c r="ES18" s="62"/>
      <c r="ET18" s="62"/>
      <c r="EU18" s="62"/>
      <c r="EV18" s="62"/>
      <c r="EW18" s="62"/>
      <c r="EX18" s="62"/>
      <c r="EY18" s="62"/>
      <c r="EZ18" s="62"/>
      <c r="FA18" s="62"/>
      <c r="FB18" s="62"/>
      <c r="FC18" s="62"/>
      <c r="FD18" s="62"/>
      <c r="FE18" s="62"/>
      <c r="FF18" s="62"/>
      <c r="FG18" s="62"/>
      <c r="FH18" s="62"/>
      <c r="FI18" s="62"/>
      <c r="FJ18" s="62"/>
      <c r="FK18" s="62"/>
      <c r="FL18" s="62"/>
      <c r="FM18" s="62"/>
      <c r="FN18" s="62"/>
      <c r="FO18" s="62"/>
      <c r="FP18" s="62"/>
      <c r="FQ18" s="62"/>
      <c r="FR18" s="62"/>
      <c r="FS18" s="62"/>
      <c r="FT18" s="62"/>
      <c r="FU18" s="62"/>
      <c r="FV18" s="62"/>
      <c r="FW18" s="62"/>
      <c r="FX18" s="62"/>
      <c r="FY18" s="62"/>
      <c r="FZ18" s="62"/>
      <c r="GA18" s="62"/>
      <c r="GB18" s="62"/>
      <c r="GC18" s="62"/>
      <c r="GD18" s="62"/>
      <c r="GE18" s="62"/>
      <c r="GF18" s="62"/>
      <c r="GG18" s="62"/>
      <c r="GH18" s="62"/>
      <c r="GI18" s="62"/>
      <c r="GJ18" s="62"/>
      <c r="GK18" s="62"/>
      <c r="GL18" s="62"/>
      <c r="GM18" s="62"/>
      <c r="GN18" s="62"/>
      <c r="GO18" s="62"/>
      <c r="GP18" s="62"/>
      <c r="GQ18" s="62"/>
      <c r="GR18" s="62"/>
      <c r="GS18" s="62"/>
      <c r="GT18" s="62"/>
      <c r="GU18" s="62"/>
      <c r="GV18" s="62"/>
      <c r="GW18" s="62"/>
      <c r="GX18" s="62"/>
      <c r="GY18" s="62"/>
      <c r="GZ18" s="62"/>
      <c r="HA18" s="62"/>
      <c r="HB18" s="62"/>
      <c r="HC18" s="62"/>
      <c r="HD18" s="62"/>
      <c r="HE18" s="62"/>
      <c r="HF18" s="62"/>
      <c r="HG18" s="62"/>
      <c r="HH18" s="62"/>
      <c r="HI18" s="62"/>
      <c r="HJ18" s="62"/>
      <c r="HK18" s="62"/>
      <c r="HL18" s="62"/>
      <c r="HM18" s="62"/>
      <c r="HN18" s="62"/>
      <c r="HO18" s="62"/>
      <c r="HP18" s="62"/>
      <c r="HQ18" s="62"/>
      <c r="HR18" s="62"/>
      <c r="HS18" s="62"/>
      <c r="HT18" s="62"/>
      <c r="HU18" s="62"/>
      <c r="HV18" s="62"/>
      <c r="HW18" s="62"/>
      <c r="HX18" s="62"/>
      <c r="HY18" s="62"/>
      <c r="HZ18" s="62"/>
      <c r="IA18" s="62"/>
      <c r="IB18" s="62"/>
      <c r="IC18" s="62"/>
      <c r="ID18" s="62"/>
      <c r="IE18" s="62"/>
      <c r="IF18" s="62"/>
      <c r="IG18" s="62"/>
      <c r="IH18" s="62"/>
      <c r="II18" s="62"/>
      <c r="IJ18" s="62"/>
      <c r="IK18" s="62"/>
      <c r="IL18" s="62"/>
      <c r="IM18" s="62"/>
      <c r="IN18" s="62"/>
      <c r="IO18" s="62"/>
      <c r="IP18" s="62"/>
      <c r="IQ18" s="62"/>
      <c r="IR18" s="62"/>
      <c r="IS18" s="62"/>
      <c r="IT18" s="62"/>
    </row>
    <row r="19" spans="1:254" ht="12" customHeight="1">
      <c r="A19" s="14" t="s">
        <v>15</v>
      </c>
      <c r="B19" s="130">
        <v>1496.2004648731127</v>
      </c>
      <c r="C19" s="130"/>
      <c r="D19" s="129">
        <v>15</v>
      </c>
      <c r="E19" s="130"/>
      <c r="F19" s="130">
        <v>635.92562313397627</v>
      </c>
      <c r="G19" s="130"/>
      <c r="H19" s="129">
        <v>21</v>
      </c>
      <c r="I19" s="130"/>
      <c r="J19" s="130">
        <v>2132.126088007089</v>
      </c>
      <c r="K19" s="130"/>
      <c r="L19" s="25">
        <v>12</v>
      </c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  <c r="CL19" s="62"/>
      <c r="CM19" s="62"/>
      <c r="CN19" s="62"/>
      <c r="CO19" s="62"/>
      <c r="CP19" s="62"/>
      <c r="CQ19" s="62"/>
      <c r="CR19" s="62"/>
      <c r="CS19" s="62"/>
      <c r="CT19" s="62"/>
      <c r="CU19" s="62"/>
      <c r="CV19" s="62"/>
      <c r="CW19" s="62"/>
      <c r="CX19" s="62"/>
      <c r="CY19" s="62"/>
      <c r="CZ19" s="62"/>
      <c r="DA19" s="62"/>
      <c r="DB19" s="62"/>
      <c r="DC19" s="62"/>
      <c r="DD19" s="62"/>
      <c r="DE19" s="62"/>
      <c r="DF19" s="62"/>
      <c r="DG19" s="62"/>
      <c r="DH19" s="62"/>
      <c r="DI19" s="62"/>
      <c r="DJ19" s="62"/>
      <c r="DK19" s="62"/>
      <c r="DL19" s="62"/>
      <c r="DM19" s="62"/>
      <c r="DN19" s="62"/>
      <c r="DO19" s="62"/>
      <c r="DP19" s="62"/>
      <c r="DQ19" s="62"/>
      <c r="DR19" s="62"/>
      <c r="DS19" s="62"/>
      <c r="DT19" s="62"/>
      <c r="DU19" s="62"/>
      <c r="DV19" s="62"/>
      <c r="DW19" s="62"/>
      <c r="DX19" s="62"/>
      <c r="DY19" s="62"/>
      <c r="DZ19" s="62"/>
      <c r="EA19" s="62"/>
      <c r="EB19" s="62"/>
      <c r="EC19" s="62"/>
      <c r="ED19" s="62"/>
      <c r="EE19" s="62"/>
      <c r="EF19" s="62"/>
      <c r="EG19" s="62"/>
      <c r="EH19" s="62"/>
      <c r="EI19" s="62"/>
      <c r="EJ19" s="62"/>
      <c r="EK19" s="62"/>
      <c r="EL19" s="62"/>
      <c r="EM19" s="62"/>
      <c r="EN19" s="62"/>
      <c r="EO19" s="62"/>
      <c r="EP19" s="62"/>
      <c r="EQ19" s="62"/>
      <c r="ER19" s="62"/>
      <c r="ES19" s="62"/>
      <c r="ET19" s="62"/>
      <c r="EU19" s="62"/>
      <c r="EV19" s="62"/>
      <c r="EW19" s="62"/>
      <c r="EX19" s="62"/>
      <c r="EY19" s="62"/>
      <c r="EZ19" s="62"/>
      <c r="FA19" s="62"/>
      <c r="FB19" s="62"/>
      <c r="FC19" s="62"/>
      <c r="FD19" s="62"/>
      <c r="FE19" s="62"/>
      <c r="FF19" s="62"/>
      <c r="FG19" s="62"/>
      <c r="FH19" s="62"/>
      <c r="FI19" s="62"/>
      <c r="FJ19" s="62"/>
      <c r="FK19" s="62"/>
      <c r="FL19" s="62"/>
      <c r="FM19" s="62"/>
      <c r="FN19" s="62"/>
      <c r="FO19" s="62"/>
      <c r="FP19" s="62"/>
      <c r="FQ19" s="62"/>
      <c r="FR19" s="62"/>
      <c r="FS19" s="62"/>
      <c r="FT19" s="62"/>
      <c r="FU19" s="62"/>
      <c r="FV19" s="62"/>
      <c r="FW19" s="62"/>
      <c r="FX19" s="62"/>
      <c r="FY19" s="62"/>
      <c r="FZ19" s="62"/>
      <c r="GA19" s="62"/>
      <c r="GB19" s="62"/>
      <c r="GC19" s="62"/>
      <c r="GD19" s="62"/>
      <c r="GE19" s="62"/>
      <c r="GF19" s="62"/>
      <c r="GG19" s="62"/>
      <c r="GH19" s="62"/>
      <c r="GI19" s="62"/>
      <c r="GJ19" s="62"/>
      <c r="GK19" s="62"/>
      <c r="GL19" s="62"/>
      <c r="GM19" s="62"/>
      <c r="GN19" s="62"/>
      <c r="GO19" s="62"/>
      <c r="GP19" s="62"/>
      <c r="GQ19" s="62"/>
      <c r="GR19" s="62"/>
      <c r="GS19" s="62"/>
      <c r="GT19" s="62"/>
      <c r="GU19" s="62"/>
      <c r="GV19" s="62"/>
      <c r="GW19" s="62"/>
      <c r="GX19" s="62"/>
      <c r="GY19" s="62"/>
      <c r="GZ19" s="62"/>
      <c r="HA19" s="62"/>
      <c r="HB19" s="62"/>
      <c r="HC19" s="62"/>
      <c r="HD19" s="62"/>
      <c r="HE19" s="62"/>
      <c r="HF19" s="62"/>
      <c r="HG19" s="62"/>
      <c r="HH19" s="62"/>
      <c r="HI19" s="62"/>
      <c r="HJ19" s="62"/>
      <c r="HK19" s="62"/>
      <c r="HL19" s="62"/>
      <c r="HM19" s="62"/>
      <c r="HN19" s="62"/>
      <c r="HO19" s="62"/>
      <c r="HP19" s="62"/>
      <c r="HQ19" s="62"/>
      <c r="HR19" s="62"/>
      <c r="HS19" s="62"/>
      <c r="HT19" s="62"/>
      <c r="HU19" s="62"/>
      <c r="HV19" s="62"/>
      <c r="HW19" s="62"/>
      <c r="HX19" s="62"/>
      <c r="HY19" s="62"/>
      <c r="HZ19" s="62"/>
      <c r="IA19" s="62"/>
      <c r="IB19" s="62"/>
      <c r="IC19" s="62"/>
      <c r="ID19" s="62"/>
      <c r="IE19" s="62"/>
      <c r="IF19" s="62"/>
      <c r="IG19" s="62"/>
      <c r="IH19" s="62"/>
      <c r="II19" s="62"/>
      <c r="IJ19" s="62"/>
      <c r="IK19" s="62"/>
      <c r="IL19" s="62"/>
      <c r="IM19" s="62"/>
      <c r="IN19" s="62"/>
      <c r="IO19" s="62"/>
      <c r="IP19" s="62"/>
      <c r="IQ19" s="62"/>
      <c r="IR19" s="62"/>
      <c r="IS19" s="62"/>
      <c r="IT19" s="62"/>
    </row>
    <row r="20" spans="1:254" ht="12" customHeight="1">
      <c r="A20" s="14" t="s">
        <v>11</v>
      </c>
      <c r="B20" s="130">
        <v>1157.0838472702653</v>
      </c>
      <c r="C20" s="130"/>
      <c r="D20" s="129">
        <v>32</v>
      </c>
      <c r="E20" s="130"/>
      <c r="F20" s="130">
        <v>972.70428749858957</v>
      </c>
      <c r="G20" s="130"/>
      <c r="H20" s="129">
        <v>4</v>
      </c>
      <c r="I20" s="130"/>
      <c r="J20" s="130">
        <v>2129.7881347688549</v>
      </c>
      <c r="K20" s="130"/>
      <c r="L20" s="25">
        <v>13</v>
      </c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  <c r="CL20" s="62"/>
      <c r="CM20" s="62"/>
      <c r="CN20" s="62"/>
      <c r="CO20" s="62"/>
      <c r="CP20" s="62"/>
      <c r="CQ20" s="62"/>
      <c r="CR20" s="62"/>
      <c r="CS20" s="62"/>
      <c r="CT20" s="62"/>
      <c r="CU20" s="62"/>
      <c r="CV20" s="62"/>
      <c r="CW20" s="62"/>
      <c r="CX20" s="62"/>
      <c r="CY20" s="62"/>
      <c r="CZ20" s="62"/>
      <c r="DA20" s="62"/>
      <c r="DB20" s="62"/>
      <c r="DC20" s="62"/>
      <c r="DD20" s="62"/>
      <c r="DE20" s="62"/>
      <c r="DF20" s="62"/>
      <c r="DG20" s="62"/>
      <c r="DH20" s="62"/>
      <c r="DI20" s="62"/>
      <c r="DJ20" s="62"/>
      <c r="DK20" s="62"/>
      <c r="DL20" s="62"/>
      <c r="DM20" s="62"/>
      <c r="DN20" s="62"/>
      <c r="DO20" s="62"/>
      <c r="DP20" s="62"/>
      <c r="DQ20" s="62"/>
      <c r="DR20" s="62"/>
      <c r="DS20" s="62"/>
      <c r="DT20" s="62"/>
      <c r="DU20" s="62"/>
      <c r="DV20" s="62"/>
      <c r="DW20" s="62"/>
      <c r="DX20" s="62"/>
      <c r="DY20" s="62"/>
      <c r="DZ20" s="62"/>
      <c r="EA20" s="62"/>
      <c r="EB20" s="62"/>
      <c r="EC20" s="62"/>
      <c r="ED20" s="62"/>
      <c r="EE20" s="62"/>
      <c r="EF20" s="62"/>
      <c r="EG20" s="62"/>
      <c r="EH20" s="62"/>
      <c r="EI20" s="62"/>
      <c r="EJ20" s="62"/>
      <c r="EK20" s="62"/>
      <c r="EL20" s="62"/>
      <c r="EM20" s="62"/>
      <c r="EN20" s="62"/>
      <c r="EO20" s="62"/>
      <c r="EP20" s="62"/>
      <c r="EQ20" s="62"/>
      <c r="ER20" s="62"/>
      <c r="ES20" s="62"/>
      <c r="ET20" s="62"/>
      <c r="EU20" s="62"/>
      <c r="EV20" s="62"/>
      <c r="EW20" s="62"/>
      <c r="EX20" s="62"/>
      <c r="EY20" s="62"/>
      <c r="EZ20" s="62"/>
      <c r="FA20" s="62"/>
      <c r="FB20" s="62"/>
      <c r="FC20" s="62"/>
      <c r="FD20" s="62"/>
      <c r="FE20" s="62"/>
      <c r="FF20" s="62"/>
      <c r="FG20" s="62"/>
      <c r="FH20" s="62"/>
      <c r="FI20" s="62"/>
      <c r="FJ20" s="62"/>
      <c r="FK20" s="62"/>
      <c r="FL20" s="62"/>
      <c r="FM20" s="62"/>
      <c r="FN20" s="62"/>
      <c r="FO20" s="62"/>
      <c r="FP20" s="62"/>
      <c r="FQ20" s="62"/>
      <c r="FR20" s="62"/>
      <c r="FS20" s="62"/>
      <c r="FT20" s="62"/>
      <c r="FU20" s="62"/>
      <c r="FV20" s="62"/>
      <c r="FW20" s="62"/>
      <c r="FX20" s="62"/>
      <c r="FY20" s="62"/>
      <c r="FZ20" s="62"/>
      <c r="GA20" s="62"/>
      <c r="GB20" s="62"/>
      <c r="GC20" s="62"/>
      <c r="GD20" s="62"/>
      <c r="GE20" s="62"/>
      <c r="GF20" s="62"/>
      <c r="GG20" s="62"/>
      <c r="GH20" s="62"/>
      <c r="GI20" s="62"/>
      <c r="GJ20" s="62"/>
      <c r="GK20" s="62"/>
      <c r="GL20" s="62"/>
      <c r="GM20" s="62"/>
      <c r="GN20" s="62"/>
      <c r="GO20" s="62"/>
      <c r="GP20" s="62"/>
      <c r="GQ20" s="62"/>
      <c r="GR20" s="62"/>
      <c r="GS20" s="62"/>
      <c r="GT20" s="62"/>
      <c r="GU20" s="62"/>
      <c r="GV20" s="62"/>
      <c r="GW20" s="62"/>
      <c r="GX20" s="62"/>
      <c r="GY20" s="62"/>
      <c r="GZ20" s="62"/>
      <c r="HA20" s="62"/>
      <c r="HB20" s="62"/>
      <c r="HC20" s="62"/>
      <c r="HD20" s="62"/>
      <c r="HE20" s="62"/>
      <c r="HF20" s="62"/>
      <c r="HG20" s="62"/>
      <c r="HH20" s="62"/>
      <c r="HI20" s="62"/>
      <c r="HJ20" s="62"/>
      <c r="HK20" s="62"/>
      <c r="HL20" s="62"/>
      <c r="HM20" s="62"/>
      <c r="HN20" s="62"/>
      <c r="HO20" s="62"/>
      <c r="HP20" s="62"/>
      <c r="HQ20" s="62"/>
      <c r="HR20" s="62"/>
      <c r="HS20" s="62"/>
      <c r="HT20" s="62"/>
      <c r="HU20" s="62"/>
      <c r="HV20" s="62"/>
      <c r="HW20" s="62"/>
      <c r="HX20" s="62"/>
      <c r="HY20" s="62"/>
      <c r="HZ20" s="62"/>
      <c r="IA20" s="62"/>
      <c r="IB20" s="62"/>
      <c r="IC20" s="62"/>
      <c r="ID20" s="62"/>
      <c r="IE20" s="62"/>
      <c r="IF20" s="62"/>
      <c r="IG20" s="62"/>
      <c r="IH20" s="62"/>
      <c r="II20" s="62"/>
      <c r="IJ20" s="62"/>
      <c r="IK20" s="62"/>
      <c r="IL20" s="62"/>
      <c r="IM20" s="62"/>
      <c r="IN20" s="62"/>
      <c r="IO20" s="62"/>
      <c r="IP20" s="62"/>
      <c r="IQ20" s="62"/>
      <c r="IR20" s="62"/>
      <c r="IS20" s="62"/>
      <c r="IT20" s="62"/>
    </row>
    <row r="21" spans="1:254" ht="12" customHeight="1">
      <c r="A21" s="14" t="s">
        <v>42</v>
      </c>
      <c r="B21" s="130">
        <v>1768.1583410307967</v>
      </c>
      <c r="C21" s="130"/>
      <c r="D21" s="129">
        <v>6</v>
      </c>
      <c r="E21" s="130"/>
      <c r="F21" s="130">
        <v>338.41090127714955</v>
      </c>
      <c r="G21" s="130"/>
      <c r="H21" s="129">
        <v>50</v>
      </c>
      <c r="I21" s="130"/>
      <c r="J21" s="130">
        <v>2106.5692423079463</v>
      </c>
      <c r="K21" s="130"/>
      <c r="L21" s="25">
        <v>14</v>
      </c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/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/>
      <c r="DV21" s="62"/>
      <c r="DW21" s="62"/>
      <c r="DX21" s="62"/>
      <c r="DY21" s="62"/>
      <c r="DZ21" s="62"/>
      <c r="EA21" s="62"/>
      <c r="EB21" s="62"/>
      <c r="EC21" s="62"/>
      <c r="ED21" s="62"/>
      <c r="EE21" s="62"/>
      <c r="EF21" s="62"/>
      <c r="EG21" s="62"/>
      <c r="EH21" s="62"/>
      <c r="EI21" s="62"/>
      <c r="EJ21" s="62"/>
      <c r="EK21" s="62"/>
      <c r="EL21" s="62"/>
      <c r="EM21" s="62"/>
      <c r="EN21" s="62"/>
      <c r="EO21" s="62"/>
      <c r="EP21" s="62"/>
      <c r="EQ21" s="62"/>
      <c r="ER21" s="62"/>
      <c r="ES21" s="62"/>
      <c r="ET21" s="62"/>
      <c r="EU21" s="62"/>
      <c r="EV21" s="62"/>
      <c r="EW21" s="62"/>
      <c r="EX21" s="62"/>
      <c r="EY21" s="62"/>
      <c r="EZ21" s="62"/>
      <c r="FA21" s="62"/>
      <c r="FB21" s="62"/>
      <c r="FC21" s="62"/>
      <c r="FD21" s="62"/>
      <c r="FE21" s="62"/>
      <c r="FF21" s="62"/>
      <c r="FG21" s="62"/>
      <c r="FH21" s="62"/>
      <c r="FI21" s="62"/>
      <c r="FJ21" s="62"/>
      <c r="FK21" s="62"/>
      <c r="FL21" s="62"/>
      <c r="FM21" s="62"/>
      <c r="FN21" s="62"/>
      <c r="FO21" s="62"/>
      <c r="FP21" s="62"/>
      <c r="FQ21" s="62"/>
      <c r="FR21" s="62"/>
      <c r="FS21" s="62"/>
      <c r="FT21" s="62"/>
      <c r="FU21" s="62"/>
      <c r="FV21" s="62"/>
      <c r="FW21" s="62"/>
      <c r="FX21" s="62"/>
      <c r="FY21" s="62"/>
      <c r="FZ21" s="62"/>
      <c r="GA21" s="62"/>
      <c r="GB21" s="62"/>
      <c r="GC21" s="62"/>
      <c r="GD21" s="62"/>
      <c r="GE21" s="62"/>
      <c r="GF21" s="62"/>
      <c r="GG21" s="62"/>
      <c r="GH21" s="62"/>
      <c r="GI21" s="62"/>
      <c r="GJ21" s="62"/>
      <c r="GK21" s="62"/>
      <c r="GL21" s="62"/>
      <c r="GM21" s="62"/>
      <c r="GN21" s="62"/>
      <c r="GO21" s="62"/>
      <c r="GP21" s="62"/>
      <c r="GQ21" s="62"/>
      <c r="GR21" s="62"/>
      <c r="GS21" s="62"/>
      <c r="GT21" s="62"/>
      <c r="GU21" s="62"/>
      <c r="GV21" s="62"/>
      <c r="GW21" s="62"/>
      <c r="GX21" s="62"/>
      <c r="GY21" s="62"/>
      <c r="GZ21" s="62"/>
      <c r="HA21" s="62"/>
      <c r="HB21" s="62"/>
      <c r="HC21" s="62"/>
      <c r="HD21" s="62"/>
      <c r="HE21" s="62"/>
      <c r="HF21" s="62"/>
      <c r="HG21" s="62"/>
      <c r="HH21" s="62"/>
      <c r="HI21" s="62"/>
      <c r="HJ21" s="62"/>
      <c r="HK21" s="62"/>
      <c r="HL21" s="62"/>
      <c r="HM21" s="62"/>
      <c r="HN21" s="62"/>
      <c r="HO21" s="62"/>
      <c r="HP21" s="62"/>
      <c r="HQ21" s="62"/>
      <c r="HR21" s="62"/>
      <c r="HS21" s="62"/>
      <c r="HT21" s="62"/>
      <c r="HU21" s="62"/>
      <c r="HV21" s="62"/>
      <c r="HW21" s="62"/>
      <c r="HX21" s="62"/>
      <c r="HY21" s="62"/>
      <c r="HZ21" s="62"/>
      <c r="IA21" s="62"/>
      <c r="IB21" s="62"/>
      <c r="IC21" s="62"/>
      <c r="ID21" s="62"/>
      <c r="IE21" s="62"/>
      <c r="IF21" s="62"/>
      <c r="IG21" s="62"/>
      <c r="IH21" s="62"/>
      <c r="II21" s="62"/>
      <c r="IJ21" s="62"/>
      <c r="IK21" s="62"/>
      <c r="IL21" s="62"/>
      <c r="IM21" s="62"/>
      <c r="IN21" s="62"/>
      <c r="IO21" s="62"/>
      <c r="IP21" s="62"/>
      <c r="IQ21" s="62"/>
      <c r="IR21" s="62"/>
      <c r="IS21" s="62"/>
      <c r="IT21" s="62"/>
    </row>
    <row r="22" spans="1:254" ht="12" customHeight="1">
      <c r="A22" s="14" t="s">
        <v>10</v>
      </c>
      <c r="B22" s="130">
        <v>1191.6766621538236</v>
      </c>
      <c r="C22" s="130"/>
      <c r="D22" s="129">
        <v>28</v>
      </c>
      <c r="E22" s="130"/>
      <c r="F22" s="130">
        <v>912.03015861655535</v>
      </c>
      <c r="G22" s="130"/>
      <c r="H22" s="129">
        <v>5</v>
      </c>
      <c r="I22" s="130"/>
      <c r="J22" s="130">
        <v>2103.706644922489</v>
      </c>
      <c r="K22" s="130"/>
      <c r="L22" s="25">
        <v>15</v>
      </c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62"/>
      <c r="CT22" s="62"/>
      <c r="CU22" s="62"/>
      <c r="CV22" s="62"/>
      <c r="CW22" s="62"/>
      <c r="CX22" s="62"/>
      <c r="CY22" s="62"/>
      <c r="CZ22" s="62"/>
      <c r="DA22" s="62"/>
      <c r="DB22" s="62"/>
      <c r="DC22" s="62"/>
      <c r="DD22" s="62"/>
      <c r="DE22" s="62"/>
      <c r="DF22" s="62"/>
      <c r="DG22" s="62"/>
      <c r="DH22" s="62"/>
      <c r="DI22" s="62"/>
      <c r="DJ22" s="62"/>
      <c r="DK22" s="62"/>
      <c r="DL22" s="62"/>
      <c r="DM22" s="62"/>
      <c r="DN22" s="62"/>
      <c r="DO22" s="62"/>
      <c r="DP22" s="62"/>
      <c r="DQ22" s="62"/>
      <c r="DR22" s="62"/>
      <c r="DS22" s="62"/>
      <c r="DT22" s="62"/>
      <c r="DU22" s="62"/>
      <c r="DV22" s="62"/>
      <c r="DW22" s="62"/>
      <c r="DX22" s="62"/>
      <c r="DY22" s="62"/>
      <c r="DZ22" s="62"/>
      <c r="EA22" s="62"/>
      <c r="EB22" s="62"/>
      <c r="EC22" s="62"/>
      <c r="ED22" s="62"/>
      <c r="EE22" s="62"/>
      <c r="EF22" s="62"/>
      <c r="EG22" s="62"/>
      <c r="EH22" s="62"/>
      <c r="EI22" s="62"/>
      <c r="EJ22" s="62"/>
      <c r="EK22" s="62"/>
      <c r="EL22" s="62"/>
      <c r="EM22" s="62"/>
      <c r="EN22" s="62"/>
      <c r="EO22" s="62"/>
      <c r="EP22" s="62"/>
      <c r="EQ22" s="62"/>
      <c r="ER22" s="62"/>
      <c r="ES22" s="62"/>
      <c r="ET22" s="62"/>
      <c r="EU22" s="62"/>
      <c r="EV22" s="62"/>
      <c r="EW22" s="62"/>
      <c r="EX22" s="62"/>
      <c r="EY22" s="62"/>
      <c r="EZ22" s="62"/>
      <c r="FA22" s="62"/>
      <c r="FB22" s="62"/>
      <c r="FC22" s="62"/>
      <c r="FD22" s="62"/>
      <c r="FE22" s="62"/>
      <c r="FF22" s="62"/>
      <c r="FG22" s="62"/>
      <c r="FH22" s="62"/>
      <c r="FI22" s="62"/>
      <c r="FJ22" s="62"/>
      <c r="FK22" s="62"/>
      <c r="FL22" s="62"/>
      <c r="FM22" s="62"/>
      <c r="FN22" s="62"/>
      <c r="FO22" s="62"/>
      <c r="FP22" s="62"/>
      <c r="FQ22" s="62"/>
      <c r="FR22" s="62"/>
      <c r="FS22" s="62"/>
      <c r="FT22" s="62"/>
      <c r="FU22" s="62"/>
      <c r="FV22" s="62"/>
      <c r="FW22" s="62"/>
      <c r="FX22" s="62"/>
      <c r="FY22" s="62"/>
      <c r="FZ22" s="62"/>
      <c r="GA22" s="62"/>
      <c r="GB22" s="62"/>
      <c r="GC22" s="62"/>
      <c r="GD22" s="62"/>
      <c r="GE22" s="62"/>
      <c r="GF22" s="62"/>
      <c r="GG22" s="62"/>
      <c r="GH22" s="62"/>
      <c r="GI22" s="62"/>
      <c r="GJ22" s="62"/>
      <c r="GK22" s="62"/>
      <c r="GL22" s="62"/>
      <c r="GM22" s="62"/>
      <c r="GN22" s="62"/>
      <c r="GO22" s="62"/>
      <c r="GP22" s="62"/>
      <c r="GQ22" s="62"/>
      <c r="GR22" s="62"/>
      <c r="GS22" s="62"/>
      <c r="GT22" s="62"/>
      <c r="GU22" s="62"/>
      <c r="GV22" s="62"/>
      <c r="GW22" s="62"/>
      <c r="GX22" s="62"/>
      <c r="GY22" s="62"/>
      <c r="GZ22" s="62"/>
      <c r="HA22" s="62"/>
      <c r="HB22" s="62"/>
      <c r="HC22" s="62"/>
      <c r="HD22" s="62"/>
      <c r="HE22" s="62"/>
      <c r="HF22" s="62"/>
      <c r="HG22" s="62"/>
      <c r="HH22" s="62"/>
      <c r="HI22" s="62"/>
      <c r="HJ22" s="62"/>
      <c r="HK22" s="62"/>
      <c r="HL22" s="62"/>
      <c r="HM22" s="62"/>
      <c r="HN22" s="62"/>
      <c r="HO22" s="62"/>
      <c r="HP22" s="62"/>
      <c r="HQ22" s="62"/>
      <c r="HR22" s="62"/>
      <c r="HS22" s="62"/>
      <c r="HT22" s="62"/>
      <c r="HU22" s="62"/>
      <c r="HV22" s="62"/>
      <c r="HW22" s="62"/>
      <c r="HX22" s="62"/>
      <c r="HY22" s="62"/>
      <c r="HZ22" s="62"/>
      <c r="IA22" s="62"/>
      <c r="IB22" s="62"/>
      <c r="IC22" s="62"/>
      <c r="ID22" s="62"/>
      <c r="IE22" s="62"/>
      <c r="IF22" s="62"/>
      <c r="IG22" s="62"/>
      <c r="IH22" s="62"/>
      <c r="II22" s="62"/>
      <c r="IJ22" s="62"/>
      <c r="IK22" s="62"/>
      <c r="IL22" s="62"/>
      <c r="IM22" s="62"/>
      <c r="IN22" s="62"/>
      <c r="IO22" s="62"/>
      <c r="IP22" s="62"/>
      <c r="IQ22" s="62"/>
      <c r="IR22" s="62"/>
      <c r="IS22" s="62"/>
      <c r="IT22" s="62"/>
    </row>
    <row r="23" spans="1:254" ht="12" customHeight="1">
      <c r="A23" s="14" t="s">
        <v>17</v>
      </c>
      <c r="B23" s="130">
        <v>1270.145008856</v>
      </c>
      <c r="C23" s="130"/>
      <c r="D23" s="129">
        <v>23</v>
      </c>
      <c r="E23" s="130"/>
      <c r="F23" s="130">
        <v>800.30738872336929</v>
      </c>
      <c r="G23" s="130"/>
      <c r="H23" s="129">
        <v>9</v>
      </c>
      <c r="I23" s="130"/>
      <c r="J23" s="130">
        <v>2070.4523975793691</v>
      </c>
      <c r="K23" s="130"/>
      <c r="L23" s="25">
        <v>16</v>
      </c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2"/>
      <c r="DE23" s="62"/>
      <c r="DF23" s="62"/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  <c r="DR23" s="62"/>
      <c r="DS23" s="62"/>
      <c r="DT23" s="62"/>
      <c r="DU23" s="62"/>
      <c r="DV23" s="62"/>
      <c r="DW23" s="62"/>
      <c r="DX23" s="62"/>
      <c r="DY23" s="62"/>
      <c r="DZ23" s="62"/>
      <c r="EA23" s="62"/>
      <c r="EB23" s="62"/>
      <c r="EC23" s="62"/>
      <c r="ED23" s="62"/>
      <c r="EE23" s="62"/>
      <c r="EF23" s="62"/>
      <c r="EG23" s="62"/>
      <c r="EH23" s="62"/>
      <c r="EI23" s="62"/>
      <c r="EJ23" s="62"/>
      <c r="EK23" s="62"/>
      <c r="EL23" s="62"/>
      <c r="EM23" s="62"/>
      <c r="EN23" s="62"/>
      <c r="EO23" s="62"/>
      <c r="EP23" s="62"/>
      <c r="EQ23" s="62"/>
      <c r="ER23" s="62"/>
      <c r="ES23" s="62"/>
      <c r="ET23" s="62"/>
      <c r="EU23" s="62"/>
      <c r="EV23" s="62"/>
      <c r="EW23" s="62"/>
      <c r="EX23" s="62"/>
      <c r="EY23" s="62"/>
      <c r="EZ23" s="62"/>
      <c r="FA23" s="62"/>
      <c r="FB23" s="62"/>
      <c r="FC23" s="62"/>
      <c r="FD23" s="62"/>
      <c r="FE23" s="62"/>
      <c r="FF23" s="62"/>
      <c r="FG23" s="62"/>
      <c r="FH23" s="62"/>
      <c r="FI23" s="62"/>
      <c r="FJ23" s="62"/>
      <c r="FK23" s="62"/>
      <c r="FL23" s="62"/>
      <c r="FM23" s="62"/>
      <c r="FN23" s="62"/>
      <c r="FO23" s="62"/>
      <c r="FP23" s="62"/>
      <c r="FQ23" s="62"/>
      <c r="FR23" s="62"/>
      <c r="FS23" s="62"/>
      <c r="FT23" s="62"/>
      <c r="FU23" s="62"/>
      <c r="FV23" s="62"/>
      <c r="FW23" s="62"/>
      <c r="FX23" s="62"/>
      <c r="FY23" s="62"/>
      <c r="FZ23" s="62"/>
      <c r="GA23" s="62"/>
      <c r="GB23" s="62"/>
      <c r="GC23" s="62"/>
      <c r="GD23" s="62"/>
      <c r="GE23" s="62"/>
      <c r="GF23" s="62"/>
      <c r="GG23" s="62"/>
      <c r="GH23" s="62"/>
      <c r="GI23" s="62"/>
      <c r="GJ23" s="62"/>
      <c r="GK23" s="62"/>
      <c r="GL23" s="62"/>
      <c r="GM23" s="62"/>
      <c r="GN23" s="62"/>
      <c r="GO23" s="62"/>
      <c r="GP23" s="62"/>
      <c r="GQ23" s="62"/>
      <c r="GR23" s="62"/>
      <c r="GS23" s="62"/>
      <c r="GT23" s="62"/>
      <c r="GU23" s="62"/>
      <c r="GV23" s="62"/>
      <c r="GW23" s="62"/>
      <c r="GX23" s="62"/>
      <c r="GY23" s="62"/>
      <c r="GZ23" s="62"/>
      <c r="HA23" s="62"/>
      <c r="HB23" s="62"/>
      <c r="HC23" s="62"/>
      <c r="HD23" s="62"/>
      <c r="HE23" s="62"/>
      <c r="HF23" s="62"/>
      <c r="HG23" s="62"/>
      <c r="HH23" s="62"/>
      <c r="HI23" s="62"/>
      <c r="HJ23" s="62"/>
      <c r="HK23" s="62"/>
      <c r="HL23" s="62"/>
      <c r="HM23" s="62"/>
      <c r="HN23" s="62"/>
      <c r="HO23" s="62"/>
      <c r="HP23" s="62"/>
      <c r="HQ23" s="62"/>
      <c r="HR23" s="62"/>
      <c r="HS23" s="62"/>
      <c r="HT23" s="62"/>
      <c r="HU23" s="62"/>
      <c r="HV23" s="62"/>
      <c r="HW23" s="62"/>
      <c r="HX23" s="62"/>
      <c r="HY23" s="62"/>
      <c r="HZ23" s="62"/>
      <c r="IA23" s="62"/>
      <c r="IB23" s="62"/>
      <c r="IC23" s="62"/>
      <c r="ID23" s="62"/>
      <c r="IE23" s="62"/>
      <c r="IF23" s="62"/>
      <c r="IG23" s="62"/>
      <c r="IH23" s="62"/>
      <c r="II23" s="62"/>
      <c r="IJ23" s="62"/>
      <c r="IK23" s="62"/>
      <c r="IL23" s="62"/>
      <c r="IM23" s="62"/>
      <c r="IN23" s="62"/>
      <c r="IO23" s="62"/>
      <c r="IP23" s="62"/>
      <c r="IQ23" s="62"/>
      <c r="IR23" s="62"/>
      <c r="IS23" s="62"/>
      <c r="IT23" s="62"/>
    </row>
    <row r="24" spans="1:254" ht="12" customHeight="1">
      <c r="A24" s="14" t="s">
        <v>41</v>
      </c>
      <c r="B24" s="130">
        <v>1523.368121041839</v>
      </c>
      <c r="C24" s="130"/>
      <c r="D24" s="129">
        <v>13</v>
      </c>
      <c r="E24" s="130"/>
      <c r="F24" s="130">
        <v>538.33534346803856</v>
      </c>
      <c r="G24" s="130"/>
      <c r="H24" s="129">
        <v>33</v>
      </c>
      <c r="I24" s="130"/>
      <c r="J24" s="130">
        <v>2061.7034645098774</v>
      </c>
      <c r="K24" s="130"/>
      <c r="L24" s="25">
        <v>17</v>
      </c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62"/>
      <c r="CV24" s="62"/>
      <c r="CW24" s="62"/>
      <c r="CX24" s="62"/>
      <c r="CY24" s="62"/>
      <c r="CZ24" s="62"/>
      <c r="DA24" s="62"/>
      <c r="DB24" s="62"/>
      <c r="DC24" s="62"/>
      <c r="DD24" s="62"/>
      <c r="DE24" s="62"/>
      <c r="DF24" s="62"/>
      <c r="DG24" s="62"/>
      <c r="DH24" s="62"/>
      <c r="DI24" s="62"/>
      <c r="DJ24" s="62"/>
      <c r="DK24" s="62"/>
      <c r="DL24" s="62"/>
      <c r="DM24" s="62"/>
      <c r="DN24" s="62"/>
      <c r="DO24" s="62"/>
      <c r="DP24" s="62"/>
      <c r="DQ24" s="62"/>
      <c r="DR24" s="62"/>
      <c r="DS24" s="62"/>
      <c r="DT24" s="62"/>
      <c r="DU24" s="62"/>
      <c r="DV24" s="62"/>
      <c r="DW24" s="62"/>
      <c r="DX24" s="62"/>
      <c r="DY24" s="62"/>
      <c r="DZ24" s="62"/>
      <c r="EA24" s="62"/>
      <c r="EB24" s="62"/>
      <c r="EC24" s="62"/>
      <c r="ED24" s="62"/>
      <c r="EE24" s="62"/>
      <c r="EF24" s="62"/>
      <c r="EG24" s="62"/>
      <c r="EH24" s="62"/>
      <c r="EI24" s="62"/>
      <c r="EJ24" s="62"/>
      <c r="EK24" s="62"/>
      <c r="EL24" s="62"/>
      <c r="EM24" s="62"/>
      <c r="EN24" s="62"/>
      <c r="EO24" s="62"/>
      <c r="EP24" s="62"/>
      <c r="EQ24" s="62"/>
      <c r="ER24" s="62"/>
      <c r="ES24" s="62"/>
      <c r="ET24" s="62"/>
      <c r="EU24" s="62"/>
      <c r="EV24" s="62"/>
      <c r="EW24" s="62"/>
      <c r="EX24" s="62"/>
      <c r="EY24" s="62"/>
      <c r="EZ24" s="62"/>
      <c r="FA24" s="62"/>
      <c r="FB24" s="62"/>
      <c r="FC24" s="62"/>
      <c r="FD24" s="62"/>
      <c r="FE24" s="62"/>
      <c r="FF24" s="62"/>
      <c r="FG24" s="62"/>
      <c r="FH24" s="62"/>
      <c r="FI24" s="62"/>
      <c r="FJ24" s="62"/>
      <c r="FK24" s="62"/>
      <c r="FL24" s="62"/>
      <c r="FM24" s="62"/>
      <c r="FN24" s="62"/>
      <c r="FO24" s="62"/>
      <c r="FP24" s="62"/>
      <c r="FQ24" s="62"/>
      <c r="FR24" s="62"/>
      <c r="FS24" s="62"/>
      <c r="FT24" s="62"/>
      <c r="FU24" s="62"/>
      <c r="FV24" s="62"/>
      <c r="FW24" s="62"/>
      <c r="FX24" s="62"/>
      <c r="FY24" s="62"/>
      <c r="FZ24" s="62"/>
      <c r="GA24" s="62"/>
      <c r="GB24" s="62"/>
      <c r="GC24" s="62"/>
      <c r="GD24" s="62"/>
      <c r="GE24" s="62"/>
      <c r="GF24" s="62"/>
      <c r="GG24" s="62"/>
      <c r="GH24" s="62"/>
      <c r="GI24" s="62"/>
      <c r="GJ24" s="62"/>
      <c r="GK24" s="62"/>
      <c r="GL24" s="62"/>
      <c r="GM24" s="62"/>
      <c r="GN24" s="62"/>
      <c r="GO24" s="62"/>
      <c r="GP24" s="62"/>
      <c r="GQ24" s="62"/>
      <c r="GR24" s="62"/>
      <c r="GS24" s="62"/>
      <c r="GT24" s="62"/>
      <c r="GU24" s="62"/>
      <c r="GV24" s="62"/>
      <c r="GW24" s="62"/>
      <c r="GX24" s="62"/>
      <c r="GY24" s="62"/>
      <c r="GZ24" s="62"/>
      <c r="HA24" s="62"/>
      <c r="HB24" s="62"/>
      <c r="HC24" s="62"/>
      <c r="HD24" s="62"/>
      <c r="HE24" s="62"/>
      <c r="HF24" s="62"/>
      <c r="HG24" s="62"/>
      <c r="HH24" s="62"/>
      <c r="HI24" s="62"/>
      <c r="HJ24" s="62"/>
      <c r="HK24" s="62"/>
      <c r="HL24" s="62"/>
      <c r="HM24" s="62"/>
      <c r="HN24" s="62"/>
      <c r="HO24" s="62"/>
      <c r="HP24" s="62"/>
      <c r="HQ24" s="62"/>
      <c r="HR24" s="62"/>
      <c r="HS24" s="62"/>
      <c r="HT24" s="62"/>
      <c r="HU24" s="62"/>
      <c r="HV24" s="62"/>
      <c r="HW24" s="62"/>
      <c r="HX24" s="62"/>
      <c r="HY24" s="62"/>
      <c r="HZ24" s="62"/>
      <c r="IA24" s="62"/>
      <c r="IB24" s="62"/>
      <c r="IC24" s="62"/>
      <c r="ID24" s="62"/>
      <c r="IE24" s="62"/>
      <c r="IF24" s="62"/>
      <c r="IG24" s="62"/>
      <c r="IH24" s="62"/>
      <c r="II24" s="62"/>
      <c r="IJ24" s="62"/>
      <c r="IK24" s="62"/>
      <c r="IL24" s="62"/>
      <c r="IM24" s="62"/>
      <c r="IN24" s="62"/>
      <c r="IO24" s="62"/>
      <c r="IP24" s="62"/>
      <c r="IQ24" s="62"/>
      <c r="IR24" s="62"/>
      <c r="IS24" s="62"/>
      <c r="IT24" s="62"/>
    </row>
    <row r="25" spans="1:254" ht="12" customHeight="1">
      <c r="A25" s="14" t="s">
        <v>52</v>
      </c>
      <c r="B25" s="130">
        <v>1439.5906552613055</v>
      </c>
      <c r="C25" s="130"/>
      <c r="D25" s="129">
        <v>17</v>
      </c>
      <c r="E25" s="130"/>
      <c r="F25" s="130">
        <v>589.68993869634812</v>
      </c>
      <c r="G25" s="130"/>
      <c r="H25" s="129">
        <v>29</v>
      </c>
      <c r="I25" s="130"/>
      <c r="J25" s="130">
        <v>2029.2806407861492</v>
      </c>
      <c r="K25" s="130"/>
      <c r="L25" s="25">
        <v>18</v>
      </c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2"/>
      <c r="EF25" s="62"/>
      <c r="EG25" s="62"/>
      <c r="EH25" s="62"/>
      <c r="EI25" s="62"/>
      <c r="EJ25" s="62"/>
      <c r="EK25" s="62"/>
      <c r="EL25" s="62"/>
      <c r="EM25" s="62"/>
      <c r="EN25" s="62"/>
      <c r="EO25" s="62"/>
      <c r="EP25" s="62"/>
      <c r="EQ25" s="62"/>
      <c r="ER25" s="62"/>
      <c r="ES25" s="62"/>
      <c r="ET25" s="62"/>
      <c r="EU25" s="62"/>
      <c r="EV25" s="62"/>
      <c r="EW25" s="62"/>
      <c r="EX25" s="62"/>
      <c r="EY25" s="62"/>
      <c r="EZ25" s="62"/>
      <c r="FA25" s="62"/>
      <c r="FB25" s="62"/>
      <c r="FC25" s="62"/>
      <c r="FD25" s="62"/>
      <c r="FE25" s="62"/>
      <c r="FF25" s="62"/>
      <c r="FG25" s="62"/>
      <c r="FH25" s="62"/>
      <c r="FI25" s="62"/>
      <c r="FJ25" s="62"/>
      <c r="FK25" s="62"/>
      <c r="FL25" s="62"/>
      <c r="FM25" s="62"/>
      <c r="FN25" s="62"/>
      <c r="FO25" s="62"/>
      <c r="FP25" s="62"/>
      <c r="FQ25" s="62"/>
      <c r="FR25" s="62"/>
      <c r="FS25" s="62"/>
      <c r="FT25" s="62"/>
      <c r="FU25" s="62"/>
      <c r="FV25" s="62"/>
      <c r="FW25" s="62"/>
      <c r="FX25" s="62"/>
      <c r="FY25" s="62"/>
      <c r="FZ25" s="62"/>
      <c r="GA25" s="62"/>
      <c r="GB25" s="62"/>
      <c r="GC25" s="62"/>
      <c r="GD25" s="62"/>
      <c r="GE25" s="62"/>
      <c r="GF25" s="62"/>
      <c r="GG25" s="62"/>
      <c r="GH25" s="62"/>
      <c r="GI25" s="62"/>
      <c r="GJ25" s="62"/>
      <c r="GK25" s="62"/>
      <c r="GL25" s="62"/>
      <c r="GM25" s="62"/>
      <c r="GN25" s="62"/>
      <c r="GO25" s="62"/>
      <c r="GP25" s="62"/>
      <c r="GQ25" s="62"/>
      <c r="GR25" s="62"/>
      <c r="GS25" s="62"/>
      <c r="GT25" s="62"/>
      <c r="GU25" s="62"/>
      <c r="GV25" s="62"/>
      <c r="GW25" s="62"/>
      <c r="GX25" s="62"/>
      <c r="GY25" s="62"/>
      <c r="GZ25" s="62"/>
      <c r="HA25" s="62"/>
      <c r="HB25" s="62"/>
      <c r="HC25" s="62"/>
      <c r="HD25" s="62"/>
      <c r="HE25" s="62"/>
      <c r="HF25" s="62"/>
      <c r="HG25" s="62"/>
      <c r="HH25" s="62"/>
      <c r="HI25" s="62"/>
      <c r="HJ25" s="62"/>
      <c r="HK25" s="62"/>
      <c r="HL25" s="62"/>
      <c r="HM25" s="62"/>
      <c r="HN25" s="62"/>
      <c r="HO25" s="62"/>
      <c r="HP25" s="62"/>
      <c r="HQ25" s="62"/>
      <c r="HR25" s="62"/>
      <c r="HS25" s="62"/>
      <c r="HT25" s="62"/>
      <c r="HU25" s="62"/>
      <c r="HV25" s="62"/>
      <c r="HW25" s="62"/>
      <c r="HX25" s="62"/>
      <c r="HY25" s="62"/>
      <c r="HZ25" s="62"/>
      <c r="IA25" s="62"/>
      <c r="IB25" s="62"/>
      <c r="IC25" s="62"/>
      <c r="ID25" s="62"/>
      <c r="IE25" s="62"/>
      <c r="IF25" s="62"/>
      <c r="IG25" s="62"/>
      <c r="IH25" s="62"/>
      <c r="II25" s="62"/>
      <c r="IJ25" s="62"/>
      <c r="IK25" s="62"/>
      <c r="IL25" s="62"/>
      <c r="IM25" s="62"/>
      <c r="IN25" s="62"/>
      <c r="IO25" s="62"/>
      <c r="IP25" s="62"/>
      <c r="IQ25" s="62"/>
      <c r="IR25" s="62"/>
      <c r="IS25" s="62"/>
      <c r="IT25" s="62"/>
    </row>
    <row r="26" spans="1:254" ht="12" customHeight="1">
      <c r="A26" s="14" t="s">
        <v>39</v>
      </c>
      <c r="B26" s="130">
        <v>1510.7335431446543</v>
      </c>
      <c r="C26" s="130"/>
      <c r="D26" s="129">
        <v>14</v>
      </c>
      <c r="E26" s="130"/>
      <c r="F26" s="130">
        <v>472.77730492779369</v>
      </c>
      <c r="G26" s="130"/>
      <c r="H26" s="129">
        <v>38</v>
      </c>
      <c r="I26" s="130"/>
      <c r="J26" s="130">
        <v>1983.510848072448</v>
      </c>
      <c r="K26" s="130"/>
      <c r="L26" s="25">
        <v>19</v>
      </c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62"/>
      <c r="CY26" s="62"/>
      <c r="CZ26" s="62"/>
      <c r="DA26" s="62"/>
      <c r="DB26" s="62"/>
      <c r="DC26" s="62"/>
      <c r="DD26" s="62"/>
      <c r="DE26" s="62"/>
      <c r="DF26" s="62"/>
      <c r="DG26" s="62"/>
      <c r="DH26" s="62"/>
      <c r="DI26" s="62"/>
      <c r="DJ26" s="62"/>
      <c r="DK26" s="62"/>
      <c r="DL26" s="62"/>
      <c r="DM26" s="62"/>
      <c r="DN26" s="62"/>
      <c r="DO26" s="62"/>
      <c r="DP26" s="62"/>
      <c r="DQ26" s="62"/>
      <c r="DR26" s="62"/>
      <c r="DS26" s="62"/>
      <c r="DT26" s="62"/>
      <c r="DU26" s="62"/>
      <c r="DV26" s="62"/>
      <c r="DW26" s="62"/>
      <c r="DX26" s="62"/>
      <c r="DY26" s="62"/>
      <c r="DZ26" s="62"/>
      <c r="EA26" s="62"/>
      <c r="EB26" s="62"/>
      <c r="EC26" s="62"/>
      <c r="ED26" s="62"/>
      <c r="EE26" s="62"/>
      <c r="EF26" s="62"/>
      <c r="EG26" s="62"/>
      <c r="EH26" s="62"/>
      <c r="EI26" s="62"/>
      <c r="EJ26" s="62"/>
      <c r="EK26" s="62"/>
      <c r="EL26" s="62"/>
      <c r="EM26" s="62"/>
      <c r="EN26" s="62"/>
      <c r="EO26" s="62"/>
      <c r="EP26" s="62"/>
      <c r="EQ26" s="62"/>
      <c r="ER26" s="62"/>
      <c r="ES26" s="62"/>
      <c r="ET26" s="62"/>
      <c r="EU26" s="62"/>
      <c r="EV26" s="62"/>
      <c r="EW26" s="62"/>
      <c r="EX26" s="62"/>
      <c r="EY26" s="62"/>
      <c r="EZ26" s="62"/>
      <c r="FA26" s="62"/>
      <c r="FB26" s="62"/>
      <c r="FC26" s="62"/>
      <c r="FD26" s="62"/>
      <c r="FE26" s="62"/>
      <c r="FF26" s="62"/>
      <c r="FG26" s="62"/>
      <c r="FH26" s="62"/>
      <c r="FI26" s="62"/>
      <c r="FJ26" s="62"/>
      <c r="FK26" s="62"/>
      <c r="FL26" s="62"/>
      <c r="FM26" s="62"/>
      <c r="FN26" s="62"/>
      <c r="FO26" s="62"/>
      <c r="FP26" s="62"/>
      <c r="FQ26" s="62"/>
      <c r="FR26" s="62"/>
      <c r="FS26" s="62"/>
      <c r="FT26" s="62"/>
      <c r="FU26" s="62"/>
      <c r="FV26" s="62"/>
      <c r="FW26" s="62"/>
      <c r="FX26" s="62"/>
      <c r="FY26" s="62"/>
      <c r="FZ26" s="62"/>
      <c r="GA26" s="62"/>
      <c r="GB26" s="62"/>
      <c r="GC26" s="62"/>
      <c r="GD26" s="62"/>
      <c r="GE26" s="62"/>
      <c r="GF26" s="62"/>
      <c r="GG26" s="62"/>
      <c r="GH26" s="62"/>
      <c r="GI26" s="62"/>
      <c r="GJ26" s="62"/>
      <c r="GK26" s="62"/>
      <c r="GL26" s="62"/>
      <c r="GM26" s="62"/>
      <c r="GN26" s="62"/>
      <c r="GO26" s="62"/>
      <c r="GP26" s="62"/>
      <c r="GQ26" s="62"/>
      <c r="GR26" s="62"/>
      <c r="GS26" s="62"/>
      <c r="GT26" s="62"/>
      <c r="GU26" s="62"/>
      <c r="GV26" s="62"/>
      <c r="GW26" s="62"/>
      <c r="GX26" s="62"/>
      <c r="GY26" s="62"/>
      <c r="GZ26" s="62"/>
      <c r="HA26" s="62"/>
      <c r="HB26" s="62"/>
      <c r="HC26" s="62"/>
      <c r="HD26" s="62"/>
      <c r="HE26" s="62"/>
      <c r="HF26" s="62"/>
      <c r="HG26" s="62"/>
      <c r="HH26" s="62"/>
      <c r="HI26" s="62"/>
      <c r="HJ26" s="62"/>
      <c r="HK26" s="62"/>
      <c r="HL26" s="62"/>
      <c r="HM26" s="62"/>
      <c r="HN26" s="62"/>
      <c r="HO26" s="62"/>
      <c r="HP26" s="62"/>
      <c r="HQ26" s="62"/>
      <c r="HR26" s="62"/>
      <c r="HS26" s="62"/>
      <c r="HT26" s="62"/>
      <c r="HU26" s="62"/>
      <c r="HV26" s="62"/>
      <c r="HW26" s="62"/>
      <c r="HX26" s="62"/>
      <c r="HY26" s="62"/>
      <c r="HZ26" s="62"/>
      <c r="IA26" s="62"/>
      <c r="IB26" s="62"/>
      <c r="IC26" s="62"/>
      <c r="ID26" s="62"/>
      <c r="IE26" s="62"/>
      <c r="IF26" s="62"/>
      <c r="IG26" s="62"/>
      <c r="IH26" s="62"/>
      <c r="II26" s="62"/>
      <c r="IJ26" s="62"/>
      <c r="IK26" s="62"/>
      <c r="IL26" s="62"/>
      <c r="IM26" s="62"/>
      <c r="IN26" s="62"/>
      <c r="IO26" s="62"/>
      <c r="IP26" s="62"/>
      <c r="IQ26" s="62"/>
      <c r="IR26" s="62"/>
      <c r="IS26" s="62"/>
      <c r="IT26" s="62"/>
    </row>
    <row r="27" spans="1:254" ht="12" customHeight="1">
      <c r="A27" s="14" t="s">
        <v>26</v>
      </c>
      <c r="B27" s="130">
        <v>1292.9266007082977</v>
      </c>
      <c r="C27" s="130"/>
      <c r="D27" s="129">
        <v>21</v>
      </c>
      <c r="E27" s="130"/>
      <c r="F27" s="130">
        <v>636.18773373851752</v>
      </c>
      <c r="G27" s="130"/>
      <c r="H27" s="129">
        <v>20</v>
      </c>
      <c r="I27" s="130"/>
      <c r="J27" s="130">
        <v>1929.1143344468153</v>
      </c>
      <c r="K27" s="130"/>
      <c r="L27" s="25">
        <v>20</v>
      </c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2"/>
      <c r="EF27" s="62"/>
      <c r="EG27" s="62"/>
      <c r="EH27" s="62"/>
      <c r="EI27" s="62"/>
      <c r="EJ27" s="62"/>
      <c r="EK27" s="62"/>
      <c r="EL27" s="62"/>
      <c r="EM27" s="62"/>
      <c r="EN27" s="62"/>
      <c r="EO27" s="62"/>
      <c r="EP27" s="62"/>
      <c r="EQ27" s="62"/>
      <c r="ER27" s="62"/>
      <c r="ES27" s="62"/>
      <c r="ET27" s="62"/>
      <c r="EU27" s="62"/>
      <c r="EV27" s="62"/>
      <c r="EW27" s="62"/>
      <c r="EX27" s="62"/>
      <c r="EY27" s="62"/>
      <c r="EZ27" s="62"/>
      <c r="FA27" s="62"/>
      <c r="FB27" s="62"/>
      <c r="FC27" s="62"/>
      <c r="FD27" s="62"/>
      <c r="FE27" s="62"/>
      <c r="FF27" s="62"/>
      <c r="FG27" s="62"/>
      <c r="FH27" s="62"/>
      <c r="FI27" s="62"/>
      <c r="FJ27" s="62"/>
      <c r="FK27" s="62"/>
      <c r="FL27" s="62"/>
      <c r="FM27" s="62"/>
      <c r="FN27" s="62"/>
      <c r="FO27" s="62"/>
      <c r="FP27" s="62"/>
      <c r="FQ27" s="62"/>
      <c r="FR27" s="62"/>
      <c r="FS27" s="62"/>
      <c r="FT27" s="62"/>
      <c r="FU27" s="62"/>
      <c r="FV27" s="62"/>
      <c r="FW27" s="62"/>
      <c r="FX27" s="62"/>
      <c r="FY27" s="62"/>
      <c r="FZ27" s="62"/>
      <c r="GA27" s="62"/>
      <c r="GB27" s="62"/>
      <c r="GC27" s="62"/>
      <c r="GD27" s="62"/>
      <c r="GE27" s="62"/>
      <c r="GF27" s="62"/>
      <c r="GG27" s="62"/>
      <c r="GH27" s="62"/>
      <c r="GI27" s="62"/>
      <c r="GJ27" s="62"/>
      <c r="GK27" s="62"/>
      <c r="GL27" s="62"/>
      <c r="GM27" s="62"/>
      <c r="GN27" s="62"/>
      <c r="GO27" s="62"/>
      <c r="GP27" s="62"/>
      <c r="GQ27" s="62"/>
      <c r="GR27" s="62"/>
      <c r="GS27" s="62"/>
      <c r="GT27" s="62"/>
      <c r="GU27" s="62"/>
      <c r="GV27" s="62"/>
      <c r="GW27" s="62"/>
      <c r="GX27" s="62"/>
      <c r="GY27" s="62"/>
      <c r="GZ27" s="62"/>
      <c r="HA27" s="62"/>
      <c r="HB27" s="62"/>
      <c r="HC27" s="62"/>
      <c r="HD27" s="62"/>
      <c r="HE27" s="62"/>
      <c r="HF27" s="62"/>
      <c r="HG27" s="62"/>
      <c r="HH27" s="62"/>
      <c r="HI27" s="62"/>
      <c r="HJ27" s="62"/>
      <c r="HK27" s="62"/>
      <c r="HL27" s="62"/>
      <c r="HM27" s="62"/>
      <c r="HN27" s="62"/>
      <c r="HO27" s="62"/>
      <c r="HP27" s="62"/>
      <c r="HQ27" s="62"/>
      <c r="HR27" s="62"/>
      <c r="HS27" s="62"/>
      <c r="HT27" s="62"/>
      <c r="HU27" s="62"/>
      <c r="HV27" s="62"/>
      <c r="HW27" s="62"/>
      <c r="HX27" s="62"/>
      <c r="HY27" s="62"/>
      <c r="HZ27" s="62"/>
      <c r="IA27" s="62"/>
      <c r="IB27" s="62"/>
      <c r="IC27" s="62"/>
      <c r="ID27" s="62"/>
      <c r="IE27" s="62"/>
      <c r="IF27" s="62"/>
      <c r="IG27" s="62"/>
      <c r="IH27" s="62"/>
      <c r="II27" s="62"/>
      <c r="IJ27" s="62"/>
      <c r="IK27" s="62"/>
      <c r="IL27" s="62"/>
      <c r="IM27" s="62"/>
      <c r="IN27" s="62"/>
      <c r="IO27" s="62"/>
      <c r="IP27" s="62"/>
      <c r="IQ27" s="62"/>
      <c r="IR27" s="62"/>
      <c r="IS27" s="62"/>
      <c r="IT27" s="62"/>
    </row>
    <row r="28" spans="1:254" ht="12" customHeight="1">
      <c r="A28" s="14" t="s">
        <v>38</v>
      </c>
      <c r="B28" s="130">
        <v>1217.668612614915</v>
      </c>
      <c r="C28" s="130"/>
      <c r="D28" s="129">
        <v>26</v>
      </c>
      <c r="E28" s="130"/>
      <c r="F28" s="130">
        <v>666.87977743013562</v>
      </c>
      <c r="G28" s="130"/>
      <c r="H28" s="129">
        <v>18</v>
      </c>
      <c r="I28" s="130"/>
      <c r="J28" s="130">
        <v>1884.5483900450506</v>
      </c>
      <c r="K28" s="130"/>
      <c r="L28" s="25">
        <v>21</v>
      </c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2"/>
      <c r="EF28" s="62"/>
      <c r="EG28" s="62"/>
      <c r="EH28" s="62"/>
      <c r="EI28" s="62"/>
      <c r="EJ28" s="62"/>
      <c r="EK28" s="62"/>
      <c r="EL28" s="62"/>
      <c r="EM28" s="62"/>
      <c r="EN28" s="62"/>
      <c r="EO28" s="62"/>
      <c r="EP28" s="62"/>
      <c r="EQ28" s="62"/>
      <c r="ER28" s="62"/>
      <c r="ES28" s="62"/>
      <c r="ET28" s="62"/>
      <c r="EU28" s="62"/>
      <c r="EV28" s="62"/>
      <c r="EW28" s="62"/>
      <c r="EX28" s="62"/>
      <c r="EY28" s="62"/>
      <c r="EZ28" s="62"/>
      <c r="FA28" s="62"/>
      <c r="FB28" s="62"/>
      <c r="FC28" s="62"/>
      <c r="FD28" s="62"/>
      <c r="FE28" s="62"/>
      <c r="FF28" s="62"/>
      <c r="FG28" s="62"/>
      <c r="FH28" s="62"/>
      <c r="FI28" s="62"/>
      <c r="FJ28" s="62"/>
      <c r="FK28" s="62"/>
      <c r="FL28" s="62"/>
      <c r="FM28" s="62"/>
      <c r="FN28" s="62"/>
      <c r="FO28" s="62"/>
      <c r="FP28" s="62"/>
      <c r="FQ28" s="62"/>
      <c r="FR28" s="62"/>
      <c r="FS28" s="62"/>
      <c r="FT28" s="62"/>
      <c r="FU28" s="62"/>
      <c r="FV28" s="62"/>
      <c r="FW28" s="62"/>
      <c r="FX28" s="62"/>
      <c r="FY28" s="62"/>
      <c r="FZ28" s="62"/>
      <c r="GA28" s="62"/>
      <c r="GB28" s="62"/>
      <c r="GC28" s="62"/>
      <c r="GD28" s="62"/>
      <c r="GE28" s="62"/>
      <c r="GF28" s="62"/>
      <c r="GG28" s="62"/>
      <c r="GH28" s="62"/>
      <c r="GI28" s="62"/>
      <c r="GJ28" s="62"/>
      <c r="GK28" s="62"/>
      <c r="GL28" s="62"/>
      <c r="GM28" s="62"/>
      <c r="GN28" s="62"/>
      <c r="GO28" s="62"/>
      <c r="GP28" s="62"/>
      <c r="GQ28" s="62"/>
      <c r="GR28" s="62"/>
      <c r="GS28" s="62"/>
      <c r="GT28" s="62"/>
      <c r="GU28" s="62"/>
      <c r="GV28" s="62"/>
      <c r="GW28" s="62"/>
      <c r="GX28" s="62"/>
      <c r="GY28" s="62"/>
      <c r="GZ28" s="62"/>
      <c r="HA28" s="62"/>
      <c r="HB28" s="62"/>
      <c r="HC28" s="62"/>
      <c r="HD28" s="62"/>
      <c r="HE28" s="62"/>
      <c r="HF28" s="62"/>
      <c r="HG28" s="62"/>
      <c r="HH28" s="62"/>
      <c r="HI28" s="62"/>
      <c r="HJ28" s="62"/>
      <c r="HK28" s="62"/>
      <c r="HL28" s="62"/>
      <c r="HM28" s="62"/>
      <c r="HN28" s="62"/>
      <c r="HO28" s="62"/>
      <c r="HP28" s="62"/>
      <c r="HQ28" s="62"/>
      <c r="HR28" s="62"/>
      <c r="HS28" s="62"/>
      <c r="HT28" s="62"/>
      <c r="HU28" s="62"/>
      <c r="HV28" s="62"/>
      <c r="HW28" s="62"/>
      <c r="HX28" s="62"/>
      <c r="HY28" s="62"/>
      <c r="HZ28" s="62"/>
      <c r="IA28" s="62"/>
      <c r="IB28" s="62"/>
      <c r="IC28" s="62"/>
      <c r="ID28" s="62"/>
      <c r="IE28" s="62"/>
      <c r="IF28" s="62"/>
      <c r="IG28" s="62"/>
      <c r="IH28" s="62"/>
      <c r="II28" s="62"/>
      <c r="IJ28" s="62"/>
      <c r="IK28" s="62"/>
      <c r="IL28" s="62"/>
      <c r="IM28" s="62"/>
      <c r="IN28" s="62"/>
      <c r="IO28" s="62"/>
      <c r="IP28" s="62"/>
      <c r="IQ28" s="62"/>
      <c r="IR28" s="62"/>
      <c r="IS28" s="62"/>
      <c r="IT28" s="62"/>
    </row>
    <row r="29" spans="1:254" ht="12" customHeight="1">
      <c r="A29" s="14" t="s">
        <v>32</v>
      </c>
      <c r="B29" s="130">
        <v>1371.2251767175499</v>
      </c>
      <c r="C29" s="130"/>
      <c r="D29" s="129">
        <v>19</v>
      </c>
      <c r="E29" s="130"/>
      <c r="F29" s="130">
        <v>484.50073174104256</v>
      </c>
      <c r="G29" s="130"/>
      <c r="H29" s="129">
        <v>37</v>
      </c>
      <c r="I29" s="130"/>
      <c r="J29" s="130">
        <v>1855.7259084585924</v>
      </c>
      <c r="K29" s="130"/>
      <c r="L29" s="25">
        <v>22</v>
      </c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2"/>
      <c r="EF29" s="62"/>
      <c r="EG29" s="62"/>
      <c r="EH29" s="62"/>
      <c r="EI29" s="62"/>
      <c r="EJ29" s="62"/>
      <c r="EK29" s="62"/>
      <c r="EL29" s="62"/>
      <c r="EM29" s="62"/>
      <c r="EN29" s="62"/>
      <c r="EO29" s="62"/>
      <c r="EP29" s="62"/>
      <c r="EQ29" s="62"/>
      <c r="ER29" s="62"/>
      <c r="ES29" s="62"/>
      <c r="ET29" s="62"/>
      <c r="EU29" s="62"/>
      <c r="EV29" s="62"/>
      <c r="EW29" s="62"/>
      <c r="EX29" s="62"/>
      <c r="EY29" s="62"/>
      <c r="EZ29" s="62"/>
      <c r="FA29" s="62"/>
      <c r="FB29" s="62"/>
      <c r="FC29" s="62"/>
      <c r="FD29" s="62"/>
      <c r="FE29" s="62"/>
      <c r="FF29" s="62"/>
      <c r="FG29" s="62"/>
      <c r="FH29" s="62"/>
      <c r="FI29" s="62"/>
      <c r="FJ29" s="62"/>
      <c r="FK29" s="62"/>
      <c r="FL29" s="62"/>
      <c r="FM29" s="62"/>
      <c r="FN29" s="62"/>
      <c r="FO29" s="62"/>
      <c r="FP29" s="62"/>
      <c r="FQ29" s="62"/>
      <c r="FR29" s="62"/>
      <c r="FS29" s="62"/>
      <c r="FT29" s="62"/>
      <c r="FU29" s="62"/>
      <c r="FV29" s="62"/>
      <c r="FW29" s="62"/>
      <c r="FX29" s="62"/>
      <c r="FY29" s="62"/>
      <c r="FZ29" s="62"/>
      <c r="GA29" s="62"/>
      <c r="GB29" s="62"/>
      <c r="GC29" s="62"/>
      <c r="GD29" s="62"/>
      <c r="GE29" s="62"/>
      <c r="GF29" s="62"/>
      <c r="GG29" s="62"/>
      <c r="GH29" s="62"/>
      <c r="GI29" s="62"/>
      <c r="GJ29" s="62"/>
      <c r="GK29" s="62"/>
      <c r="GL29" s="62"/>
      <c r="GM29" s="62"/>
      <c r="GN29" s="62"/>
      <c r="GO29" s="62"/>
      <c r="GP29" s="62"/>
      <c r="GQ29" s="62"/>
      <c r="GR29" s="62"/>
      <c r="GS29" s="62"/>
      <c r="GT29" s="62"/>
      <c r="GU29" s="62"/>
      <c r="GV29" s="62"/>
      <c r="GW29" s="62"/>
      <c r="GX29" s="62"/>
      <c r="GY29" s="62"/>
      <c r="GZ29" s="62"/>
      <c r="HA29" s="62"/>
      <c r="HB29" s="62"/>
      <c r="HC29" s="62"/>
      <c r="HD29" s="62"/>
      <c r="HE29" s="62"/>
      <c r="HF29" s="62"/>
      <c r="HG29" s="62"/>
      <c r="HH29" s="62"/>
      <c r="HI29" s="62"/>
      <c r="HJ29" s="62"/>
      <c r="HK29" s="62"/>
      <c r="HL29" s="62"/>
      <c r="HM29" s="62"/>
      <c r="HN29" s="62"/>
      <c r="HO29" s="62"/>
      <c r="HP29" s="62"/>
      <c r="HQ29" s="62"/>
      <c r="HR29" s="62"/>
      <c r="HS29" s="62"/>
      <c r="HT29" s="62"/>
      <c r="HU29" s="62"/>
      <c r="HV29" s="62"/>
      <c r="HW29" s="62"/>
      <c r="HX29" s="62"/>
      <c r="HY29" s="62"/>
      <c r="HZ29" s="62"/>
      <c r="IA29" s="62"/>
      <c r="IB29" s="62"/>
      <c r="IC29" s="62"/>
      <c r="ID29" s="62"/>
      <c r="IE29" s="62"/>
      <c r="IF29" s="62"/>
      <c r="IG29" s="62"/>
      <c r="IH29" s="62"/>
      <c r="II29" s="62"/>
      <c r="IJ29" s="62"/>
      <c r="IK29" s="62"/>
      <c r="IL29" s="62"/>
      <c r="IM29" s="62"/>
      <c r="IN29" s="62"/>
      <c r="IO29" s="62"/>
      <c r="IP29" s="62"/>
      <c r="IQ29" s="62"/>
      <c r="IR29" s="62"/>
      <c r="IS29" s="62"/>
      <c r="IT29" s="62"/>
    </row>
    <row r="30" spans="1:254" ht="12" customHeight="1">
      <c r="A30" s="14" t="s">
        <v>8</v>
      </c>
      <c r="B30" s="130">
        <v>698.10606414702772</v>
      </c>
      <c r="C30" s="130"/>
      <c r="D30" s="129">
        <v>45</v>
      </c>
      <c r="E30" s="130"/>
      <c r="F30" s="130">
        <v>1157.1408984821715</v>
      </c>
      <c r="G30" s="130"/>
      <c r="H30" s="129">
        <v>1</v>
      </c>
      <c r="I30" s="130"/>
      <c r="J30" s="130">
        <v>1855.2469626291993</v>
      </c>
      <c r="K30" s="130"/>
      <c r="L30" s="25">
        <v>23</v>
      </c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2"/>
      <c r="CA30" s="62"/>
      <c r="CB30" s="62"/>
      <c r="CC30" s="62"/>
      <c r="CD30" s="62"/>
      <c r="CE30" s="62"/>
      <c r="CF30" s="62"/>
      <c r="CG30" s="62"/>
      <c r="CH30" s="62"/>
      <c r="CI30" s="62"/>
      <c r="CJ30" s="62"/>
      <c r="CK30" s="62"/>
      <c r="CL30" s="62"/>
      <c r="CM30" s="62"/>
      <c r="CN30" s="62"/>
      <c r="CO30" s="62"/>
      <c r="CP30" s="62"/>
      <c r="CQ30" s="62"/>
      <c r="CR30" s="62"/>
      <c r="CS30" s="62"/>
      <c r="CT30" s="62"/>
      <c r="CU30" s="62"/>
      <c r="CV30" s="62"/>
      <c r="CW30" s="62"/>
      <c r="CX30" s="62"/>
      <c r="CY30" s="62"/>
      <c r="CZ30" s="62"/>
      <c r="DA30" s="62"/>
      <c r="DB30" s="62"/>
      <c r="DC30" s="62"/>
      <c r="DD30" s="62"/>
      <c r="DE30" s="62"/>
      <c r="DF30" s="62"/>
      <c r="DG30" s="62"/>
      <c r="DH30" s="62"/>
      <c r="DI30" s="62"/>
      <c r="DJ30" s="62"/>
      <c r="DK30" s="62"/>
      <c r="DL30" s="62"/>
      <c r="DM30" s="62"/>
      <c r="DN30" s="62"/>
      <c r="DO30" s="62"/>
      <c r="DP30" s="62"/>
      <c r="DQ30" s="62"/>
      <c r="DR30" s="62"/>
      <c r="DS30" s="62"/>
      <c r="DT30" s="62"/>
      <c r="DU30" s="62"/>
      <c r="DV30" s="62"/>
      <c r="DW30" s="62"/>
      <c r="DX30" s="62"/>
      <c r="DY30" s="62"/>
      <c r="DZ30" s="62"/>
      <c r="EA30" s="62"/>
      <c r="EB30" s="62"/>
      <c r="EC30" s="62"/>
      <c r="ED30" s="62"/>
      <c r="EE30" s="62"/>
      <c r="EF30" s="62"/>
      <c r="EG30" s="62"/>
      <c r="EH30" s="62"/>
      <c r="EI30" s="62"/>
      <c r="EJ30" s="62"/>
      <c r="EK30" s="62"/>
      <c r="EL30" s="62"/>
      <c r="EM30" s="62"/>
      <c r="EN30" s="62"/>
      <c r="EO30" s="62"/>
      <c r="EP30" s="62"/>
      <c r="EQ30" s="62"/>
      <c r="ER30" s="62"/>
      <c r="ES30" s="62"/>
      <c r="ET30" s="62"/>
      <c r="EU30" s="62"/>
      <c r="EV30" s="62"/>
      <c r="EW30" s="62"/>
      <c r="EX30" s="62"/>
      <c r="EY30" s="62"/>
      <c r="EZ30" s="62"/>
      <c r="FA30" s="62"/>
      <c r="FB30" s="62"/>
      <c r="FC30" s="62"/>
      <c r="FD30" s="62"/>
      <c r="FE30" s="62"/>
      <c r="FF30" s="62"/>
      <c r="FG30" s="62"/>
      <c r="FH30" s="62"/>
      <c r="FI30" s="62"/>
      <c r="FJ30" s="62"/>
      <c r="FK30" s="62"/>
      <c r="FL30" s="62"/>
      <c r="FM30" s="62"/>
      <c r="FN30" s="62"/>
      <c r="FO30" s="62"/>
      <c r="FP30" s="62"/>
      <c r="FQ30" s="62"/>
      <c r="FR30" s="62"/>
      <c r="FS30" s="62"/>
      <c r="FT30" s="62"/>
      <c r="FU30" s="62"/>
      <c r="FV30" s="62"/>
      <c r="FW30" s="62"/>
      <c r="FX30" s="62"/>
      <c r="FY30" s="62"/>
      <c r="FZ30" s="62"/>
      <c r="GA30" s="62"/>
      <c r="GB30" s="62"/>
      <c r="GC30" s="62"/>
      <c r="GD30" s="62"/>
      <c r="GE30" s="62"/>
      <c r="GF30" s="62"/>
      <c r="GG30" s="62"/>
      <c r="GH30" s="62"/>
      <c r="GI30" s="62"/>
      <c r="GJ30" s="62"/>
      <c r="GK30" s="62"/>
      <c r="GL30" s="62"/>
      <c r="GM30" s="62"/>
      <c r="GN30" s="62"/>
      <c r="GO30" s="62"/>
      <c r="GP30" s="62"/>
      <c r="GQ30" s="62"/>
      <c r="GR30" s="62"/>
      <c r="GS30" s="62"/>
      <c r="GT30" s="62"/>
      <c r="GU30" s="62"/>
      <c r="GV30" s="62"/>
      <c r="GW30" s="62"/>
      <c r="GX30" s="62"/>
      <c r="GY30" s="62"/>
      <c r="GZ30" s="62"/>
      <c r="HA30" s="62"/>
      <c r="HB30" s="62"/>
      <c r="HC30" s="62"/>
      <c r="HD30" s="62"/>
      <c r="HE30" s="62"/>
      <c r="HF30" s="62"/>
      <c r="HG30" s="62"/>
      <c r="HH30" s="62"/>
      <c r="HI30" s="62"/>
      <c r="HJ30" s="62"/>
      <c r="HK30" s="62"/>
      <c r="HL30" s="62"/>
      <c r="HM30" s="62"/>
      <c r="HN30" s="62"/>
      <c r="HO30" s="62"/>
      <c r="HP30" s="62"/>
      <c r="HQ30" s="62"/>
      <c r="HR30" s="62"/>
      <c r="HS30" s="62"/>
      <c r="HT30" s="62"/>
      <c r="HU30" s="62"/>
      <c r="HV30" s="62"/>
      <c r="HW30" s="62"/>
      <c r="HX30" s="62"/>
      <c r="HY30" s="62"/>
      <c r="HZ30" s="62"/>
      <c r="IA30" s="62"/>
      <c r="IB30" s="62"/>
      <c r="IC30" s="62"/>
      <c r="ID30" s="62"/>
      <c r="IE30" s="62"/>
      <c r="IF30" s="62"/>
      <c r="IG30" s="62"/>
      <c r="IH30" s="62"/>
      <c r="II30" s="62"/>
      <c r="IJ30" s="62"/>
      <c r="IK30" s="62"/>
      <c r="IL30" s="62"/>
      <c r="IM30" s="62"/>
      <c r="IN30" s="62"/>
      <c r="IO30" s="62"/>
      <c r="IP30" s="62"/>
      <c r="IQ30" s="62"/>
      <c r="IR30" s="62"/>
      <c r="IS30" s="62"/>
      <c r="IT30" s="62"/>
    </row>
    <row r="31" spans="1:254" ht="12" customHeight="1">
      <c r="A31" s="14" t="s">
        <v>16</v>
      </c>
      <c r="B31" s="130">
        <v>1472.2747031760296</v>
      </c>
      <c r="C31" s="130"/>
      <c r="D31" s="129">
        <v>16</v>
      </c>
      <c r="E31" s="130"/>
      <c r="F31" s="130">
        <v>377.11027025711707</v>
      </c>
      <c r="G31" s="130"/>
      <c r="H31" s="129">
        <v>46</v>
      </c>
      <c r="I31" s="130"/>
      <c r="J31" s="130">
        <v>1849.3849734331466</v>
      </c>
      <c r="K31" s="130"/>
      <c r="L31" s="25">
        <v>24</v>
      </c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/>
      <c r="CG31" s="62"/>
      <c r="CH31" s="62"/>
      <c r="CI31" s="62"/>
      <c r="CJ31" s="62"/>
      <c r="CK31" s="62"/>
      <c r="CL31" s="62"/>
      <c r="CM31" s="62"/>
      <c r="CN31" s="62"/>
      <c r="CO31" s="62"/>
      <c r="CP31" s="62"/>
      <c r="CQ31" s="62"/>
      <c r="CR31" s="62"/>
      <c r="CS31" s="62"/>
      <c r="CT31" s="62"/>
      <c r="CU31" s="62"/>
      <c r="CV31" s="62"/>
      <c r="CW31" s="62"/>
      <c r="CX31" s="62"/>
      <c r="CY31" s="62"/>
      <c r="CZ31" s="62"/>
      <c r="DA31" s="62"/>
      <c r="DB31" s="62"/>
      <c r="DC31" s="62"/>
      <c r="DD31" s="62"/>
      <c r="DE31" s="62"/>
      <c r="DF31" s="62"/>
      <c r="DG31" s="62"/>
      <c r="DH31" s="62"/>
      <c r="DI31" s="62"/>
      <c r="DJ31" s="62"/>
      <c r="DK31" s="62"/>
      <c r="DL31" s="62"/>
      <c r="DM31" s="62"/>
      <c r="DN31" s="62"/>
      <c r="DO31" s="62"/>
      <c r="DP31" s="62"/>
      <c r="DQ31" s="62"/>
      <c r="DR31" s="62"/>
      <c r="DS31" s="62"/>
      <c r="DT31" s="62"/>
      <c r="DU31" s="62"/>
      <c r="DV31" s="62"/>
      <c r="DW31" s="62"/>
      <c r="DX31" s="62"/>
      <c r="DY31" s="62"/>
      <c r="DZ31" s="62"/>
      <c r="EA31" s="62"/>
      <c r="EB31" s="62"/>
      <c r="EC31" s="62"/>
      <c r="ED31" s="62"/>
      <c r="EE31" s="62"/>
      <c r="EF31" s="62"/>
      <c r="EG31" s="62"/>
      <c r="EH31" s="62"/>
      <c r="EI31" s="62"/>
      <c r="EJ31" s="62"/>
      <c r="EK31" s="62"/>
      <c r="EL31" s="62"/>
      <c r="EM31" s="62"/>
      <c r="EN31" s="62"/>
      <c r="EO31" s="62"/>
      <c r="EP31" s="62"/>
      <c r="EQ31" s="62"/>
      <c r="ER31" s="62"/>
      <c r="ES31" s="62"/>
      <c r="ET31" s="62"/>
      <c r="EU31" s="62"/>
      <c r="EV31" s="62"/>
      <c r="EW31" s="62"/>
      <c r="EX31" s="62"/>
      <c r="EY31" s="62"/>
      <c r="EZ31" s="62"/>
      <c r="FA31" s="62"/>
      <c r="FB31" s="62"/>
      <c r="FC31" s="62"/>
      <c r="FD31" s="62"/>
      <c r="FE31" s="62"/>
      <c r="FF31" s="62"/>
      <c r="FG31" s="62"/>
      <c r="FH31" s="62"/>
      <c r="FI31" s="62"/>
      <c r="FJ31" s="62"/>
      <c r="FK31" s="62"/>
      <c r="FL31" s="62"/>
      <c r="FM31" s="62"/>
      <c r="FN31" s="62"/>
      <c r="FO31" s="62"/>
      <c r="FP31" s="62"/>
      <c r="FQ31" s="62"/>
      <c r="FR31" s="62"/>
      <c r="FS31" s="62"/>
      <c r="FT31" s="62"/>
      <c r="FU31" s="62"/>
      <c r="FV31" s="62"/>
      <c r="FW31" s="62"/>
      <c r="FX31" s="62"/>
      <c r="FY31" s="62"/>
      <c r="FZ31" s="62"/>
      <c r="GA31" s="62"/>
      <c r="GB31" s="62"/>
      <c r="GC31" s="62"/>
      <c r="GD31" s="62"/>
      <c r="GE31" s="62"/>
      <c r="GF31" s="62"/>
      <c r="GG31" s="62"/>
      <c r="GH31" s="62"/>
      <c r="GI31" s="62"/>
      <c r="GJ31" s="62"/>
      <c r="GK31" s="62"/>
      <c r="GL31" s="62"/>
      <c r="GM31" s="62"/>
      <c r="GN31" s="62"/>
      <c r="GO31" s="62"/>
      <c r="GP31" s="62"/>
      <c r="GQ31" s="62"/>
      <c r="GR31" s="62"/>
      <c r="GS31" s="62"/>
      <c r="GT31" s="62"/>
      <c r="GU31" s="62"/>
      <c r="GV31" s="62"/>
      <c r="GW31" s="62"/>
      <c r="GX31" s="62"/>
      <c r="GY31" s="62"/>
      <c r="GZ31" s="62"/>
      <c r="HA31" s="62"/>
      <c r="HB31" s="62"/>
      <c r="HC31" s="62"/>
      <c r="HD31" s="62"/>
      <c r="HE31" s="62"/>
      <c r="HF31" s="62"/>
      <c r="HG31" s="62"/>
      <c r="HH31" s="62"/>
      <c r="HI31" s="62"/>
      <c r="HJ31" s="62"/>
      <c r="HK31" s="62"/>
      <c r="HL31" s="62"/>
      <c r="HM31" s="62"/>
      <c r="HN31" s="62"/>
      <c r="HO31" s="62"/>
      <c r="HP31" s="62"/>
      <c r="HQ31" s="62"/>
      <c r="HR31" s="62"/>
      <c r="HS31" s="62"/>
      <c r="HT31" s="62"/>
      <c r="HU31" s="62"/>
      <c r="HV31" s="62"/>
      <c r="HW31" s="62"/>
      <c r="HX31" s="62"/>
      <c r="HY31" s="62"/>
      <c r="HZ31" s="62"/>
      <c r="IA31" s="62"/>
      <c r="IB31" s="62"/>
      <c r="IC31" s="62"/>
      <c r="ID31" s="62"/>
      <c r="IE31" s="62"/>
      <c r="IF31" s="62"/>
      <c r="IG31" s="62"/>
      <c r="IH31" s="62"/>
      <c r="II31" s="62"/>
      <c r="IJ31" s="62"/>
      <c r="IK31" s="62"/>
      <c r="IL31" s="62"/>
      <c r="IM31" s="62"/>
      <c r="IN31" s="62"/>
      <c r="IO31" s="62"/>
      <c r="IP31" s="62"/>
      <c r="IQ31" s="62"/>
      <c r="IR31" s="62"/>
      <c r="IS31" s="62"/>
      <c r="IT31" s="62"/>
    </row>
    <row r="32" spans="1:254" ht="12" customHeight="1">
      <c r="A32" s="14" t="s">
        <v>50</v>
      </c>
      <c r="B32" s="130">
        <v>1390.4362700301942</v>
      </c>
      <c r="C32" s="130"/>
      <c r="D32" s="129">
        <v>18</v>
      </c>
      <c r="E32" s="130"/>
      <c r="F32" s="130">
        <v>454.80851443634509</v>
      </c>
      <c r="G32" s="130"/>
      <c r="H32" s="129">
        <v>41</v>
      </c>
      <c r="I32" s="130"/>
      <c r="J32" s="130">
        <v>1845.2447844665394</v>
      </c>
      <c r="K32" s="130"/>
      <c r="L32" s="25">
        <v>25</v>
      </c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62"/>
      <c r="CB32" s="62"/>
      <c r="CC32" s="62"/>
      <c r="CD32" s="62"/>
      <c r="CE32" s="62"/>
      <c r="CF32" s="62"/>
      <c r="CG32" s="62"/>
      <c r="CH32" s="62"/>
      <c r="CI32" s="62"/>
      <c r="CJ32" s="62"/>
      <c r="CK32" s="62"/>
      <c r="CL32" s="62"/>
      <c r="CM32" s="62"/>
      <c r="CN32" s="62"/>
      <c r="CO32" s="62"/>
      <c r="CP32" s="62"/>
      <c r="CQ32" s="62"/>
      <c r="CR32" s="62"/>
      <c r="CS32" s="62"/>
      <c r="CT32" s="62"/>
      <c r="CU32" s="62"/>
      <c r="CV32" s="62"/>
      <c r="CW32" s="62"/>
      <c r="CX32" s="62"/>
      <c r="CY32" s="62"/>
      <c r="CZ32" s="62"/>
      <c r="DA32" s="62"/>
      <c r="DB32" s="62"/>
      <c r="DC32" s="62"/>
      <c r="DD32" s="62"/>
      <c r="DE32" s="62"/>
      <c r="DF32" s="62"/>
      <c r="DG32" s="62"/>
      <c r="DH32" s="62"/>
      <c r="DI32" s="62"/>
      <c r="DJ32" s="62"/>
      <c r="DK32" s="62"/>
      <c r="DL32" s="62"/>
      <c r="DM32" s="62"/>
      <c r="DN32" s="62"/>
      <c r="DO32" s="62"/>
      <c r="DP32" s="62"/>
      <c r="DQ32" s="62"/>
      <c r="DR32" s="62"/>
      <c r="DS32" s="62"/>
      <c r="DT32" s="62"/>
      <c r="DU32" s="62"/>
      <c r="DV32" s="62"/>
      <c r="DW32" s="62"/>
      <c r="DX32" s="62"/>
      <c r="DY32" s="62"/>
      <c r="DZ32" s="62"/>
      <c r="EA32" s="62"/>
      <c r="EB32" s="62"/>
      <c r="EC32" s="62"/>
      <c r="ED32" s="62"/>
      <c r="EE32" s="62"/>
      <c r="EF32" s="62"/>
      <c r="EG32" s="62"/>
      <c r="EH32" s="62"/>
      <c r="EI32" s="62"/>
      <c r="EJ32" s="62"/>
      <c r="EK32" s="62"/>
      <c r="EL32" s="62"/>
      <c r="EM32" s="62"/>
      <c r="EN32" s="62"/>
      <c r="EO32" s="62"/>
      <c r="EP32" s="62"/>
      <c r="EQ32" s="62"/>
      <c r="ER32" s="62"/>
      <c r="ES32" s="62"/>
      <c r="ET32" s="62"/>
      <c r="EU32" s="62"/>
      <c r="EV32" s="62"/>
      <c r="EW32" s="62"/>
      <c r="EX32" s="62"/>
      <c r="EY32" s="62"/>
      <c r="EZ32" s="62"/>
      <c r="FA32" s="62"/>
      <c r="FB32" s="62"/>
      <c r="FC32" s="62"/>
      <c r="FD32" s="62"/>
      <c r="FE32" s="62"/>
      <c r="FF32" s="62"/>
      <c r="FG32" s="62"/>
      <c r="FH32" s="62"/>
      <c r="FI32" s="62"/>
      <c r="FJ32" s="62"/>
      <c r="FK32" s="62"/>
      <c r="FL32" s="62"/>
      <c r="FM32" s="62"/>
      <c r="FN32" s="62"/>
      <c r="FO32" s="62"/>
      <c r="FP32" s="62"/>
      <c r="FQ32" s="62"/>
      <c r="FR32" s="62"/>
      <c r="FS32" s="62"/>
      <c r="FT32" s="62"/>
      <c r="FU32" s="62"/>
      <c r="FV32" s="62"/>
      <c r="FW32" s="62"/>
      <c r="FX32" s="62"/>
      <c r="FY32" s="62"/>
      <c r="FZ32" s="62"/>
      <c r="GA32" s="62"/>
      <c r="GB32" s="62"/>
      <c r="GC32" s="62"/>
      <c r="GD32" s="62"/>
      <c r="GE32" s="62"/>
      <c r="GF32" s="62"/>
      <c r="GG32" s="62"/>
      <c r="GH32" s="62"/>
      <c r="GI32" s="62"/>
      <c r="GJ32" s="62"/>
      <c r="GK32" s="62"/>
      <c r="GL32" s="62"/>
      <c r="GM32" s="62"/>
      <c r="GN32" s="62"/>
      <c r="GO32" s="62"/>
      <c r="GP32" s="62"/>
      <c r="GQ32" s="62"/>
      <c r="GR32" s="62"/>
      <c r="GS32" s="62"/>
      <c r="GT32" s="62"/>
      <c r="GU32" s="62"/>
      <c r="GV32" s="62"/>
      <c r="GW32" s="62"/>
      <c r="GX32" s="62"/>
      <c r="GY32" s="62"/>
      <c r="GZ32" s="62"/>
      <c r="HA32" s="62"/>
      <c r="HB32" s="62"/>
      <c r="HC32" s="62"/>
      <c r="HD32" s="62"/>
      <c r="HE32" s="62"/>
      <c r="HF32" s="62"/>
      <c r="HG32" s="62"/>
      <c r="HH32" s="62"/>
      <c r="HI32" s="62"/>
      <c r="HJ32" s="62"/>
      <c r="HK32" s="62"/>
      <c r="HL32" s="62"/>
      <c r="HM32" s="62"/>
      <c r="HN32" s="62"/>
      <c r="HO32" s="62"/>
      <c r="HP32" s="62"/>
      <c r="HQ32" s="62"/>
      <c r="HR32" s="62"/>
      <c r="HS32" s="62"/>
      <c r="HT32" s="62"/>
      <c r="HU32" s="62"/>
      <c r="HV32" s="62"/>
      <c r="HW32" s="62"/>
      <c r="HX32" s="62"/>
      <c r="HY32" s="62"/>
      <c r="HZ32" s="62"/>
      <c r="IA32" s="62"/>
      <c r="IB32" s="62"/>
      <c r="IC32" s="62"/>
      <c r="ID32" s="62"/>
      <c r="IE32" s="62"/>
      <c r="IF32" s="62"/>
      <c r="IG32" s="62"/>
      <c r="IH32" s="62"/>
      <c r="II32" s="62"/>
      <c r="IJ32" s="62"/>
      <c r="IK32" s="62"/>
      <c r="IL32" s="62"/>
      <c r="IM32" s="62"/>
      <c r="IN32" s="62"/>
      <c r="IO32" s="62"/>
      <c r="IP32" s="62"/>
      <c r="IQ32" s="62"/>
      <c r="IR32" s="62"/>
      <c r="IS32" s="62"/>
      <c r="IT32" s="62"/>
    </row>
    <row r="33" spans="1:254" ht="12" customHeight="1">
      <c r="A33" s="14" t="s">
        <v>48</v>
      </c>
      <c r="B33" s="130">
        <v>1160.0000239836047</v>
      </c>
      <c r="C33" s="130"/>
      <c r="D33" s="129">
        <v>31</v>
      </c>
      <c r="E33" s="130"/>
      <c r="F33" s="130">
        <v>682.10171526744318</v>
      </c>
      <c r="G33" s="130"/>
      <c r="H33" s="129">
        <v>16</v>
      </c>
      <c r="I33" s="130"/>
      <c r="J33" s="130">
        <v>1842.101739251048</v>
      </c>
      <c r="K33" s="130"/>
      <c r="L33" s="25">
        <v>26</v>
      </c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2"/>
      <c r="CA33" s="62"/>
      <c r="CB33" s="62"/>
      <c r="CC33" s="62"/>
      <c r="CD33" s="62"/>
      <c r="CE33" s="62"/>
      <c r="CF33" s="62"/>
      <c r="CG33" s="62"/>
      <c r="CH33" s="62"/>
      <c r="CI33" s="62"/>
      <c r="CJ33" s="62"/>
      <c r="CK33" s="62"/>
      <c r="CL33" s="62"/>
      <c r="CM33" s="62"/>
      <c r="CN33" s="62"/>
      <c r="CO33" s="62"/>
      <c r="CP33" s="62"/>
      <c r="CQ33" s="62"/>
      <c r="CR33" s="62"/>
      <c r="CS33" s="62"/>
      <c r="CT33" s="62"/>
      <c r="CU33" s="62"/>
      <c r="CV33" s="62"/>
      <c r="CW33" s="62"/>
      <c r="CX33" s="62"/>
      <c r="CY33" s="62"/>
      <c r="CZ33" s="62"/>
      <c r="DA33" s="62"/>
      <c r="DB33" s="62"/>
      <c r="DC33" s="62"/>
      <c r="DD33" s="62"/>
      <c r="DE33" s="62"/>
      <c r="DF33" s="62"/>
      <c r="DG33" s="62"/>
      <c r="DH33" s="62"/>
      <c r="DI33" s="62"/>
      <c r="DJ33" s="62"/>
      <c r="DK33" s="62"/>
      <c r="DL33" s="62"/>
      <c r="DM33" s="62"/>
      <c r="DN33" s="62"/>
      <c r="DO33" s="62"/>
      <c r="DP33" s="62"/>
      <c r="DQ33" s="62"/>
      <c r="DR33" s="62"/>
      <c r="DS33" s="62"/>
      <c r="DT33" s="62"/>
      <c r="DU33" s="62"/>
      <c r="DV33" s="62"/>
      <c r="DW33" s="62"/>
      <c r="DX33" s="62"/>
      <c r="DY33" s="62"/>
      <c r="DZ33" s="62"/>
      <c r="EA33" s="62"/>
      <c r="EB33" s="62"/>
      <c r="EC33" s="62"/>
      <c r="ED33" s="62"/>
      <c r="EE33" s="62"/>
      <c r="EF33" s="62"/>
      <c r="EG33" s="62"/>
      <c r="EH33" s="62"/>
      <c r="EI33" s="62"/>
      <c r="EJ33" s="62"/>
      <c r="EK33" s="62"/>
      <c r="EL33" s="62"/>
      <c r="EM33" s="62"/>
      <c r="EN33" s="62"/>
      <c r="EO33" s="62"/>
      <c r="EP33" s="62"/>
      <c r="EQ33" s="62"/>
      <c r="ER33" s="62"/>
      <c r="ES33" s="62"/>
      <c r="ET33" s="62"/>
      <c r="EU33" s="62"/>
      <c r="EV33" s="62"/>
      <c r="EW33" s="62"/>
      <c r="EX33" s="62"/>
      <c r="EY33" s="62"/>
      <c r="EZ33" s="62"/>
      <c r="FA33" s="62"/>
      <c r="FB33" s="62"/>
      <c r="FC33" s="62"/>
      <c r="FD33" s="62"/>
      <c r="FE33" s="62"/>
      <c r="FF33" s="62"/>
      <c r="FG33" s="62"/>
      <c r="FH33" s="62"/>
      <c r="FI33" s="62"/>
      <c r="FJ33" s="62"/>
      <c r="FK33" s="62"/>
      <c r="FL33" s="62"/>
      <c r="FM33" s="62"/>
      <c r="FN33" s="62"/>
      <c r="FO33" s="62"/>
      <c r="FP33" s="62"/>
      <c r="FQ33" s="62"/>
      <c r="FR33" s="62"/>
      <c r="FS33" s="62"/>
      <c r="FT33" s="62"/>
      <c r="FU33" s="62"/>
      <c r="FV33" s="62"/>
      <c r="FW33" s="62"/>
      <c r="FX33" s="62"/>
      <c r="FY33" s="62"/>
      <c r="FZ33" s="62"/>
      <c r="GA33" s="62"/>
      <c r="GB33" s="62"/>
      <c r="GC33" s="62"/>
      <c r="GD33" s="62"/>
      <c r="GE33" s="62"/>
      <c r="GF33" s="62"/>
      <c r="GG33" s="62"/>
      <c r="GH33" s="62"/>
      <c r="GI33" s="62"/>
      <c r="GJ33" s="62"/>
      <c r="GK33" s="62"/>
      <c r="GL33" s="62"/>
      <c r="GM33" s="62"/>
      <c r="GN33" s="62"/>
      <c r="GO33" s="62"/>
      <c r="GP33" s="62"/>
      <c r="GQ33" s="62"/>
      <c r="GR33" s="62"/>
      <c r="GS33" s="62"/>
      <c r="GT33" s="62"/>
      <c r="GU33" s="62"/>
      <c r="GV33" s="62"/>
      <c r="GW33" s="62"/>
      <c r="GX33" s="62"/>
      <c r="GY33" s="62"/>
      <c r="GZ33" s="62"/>
      <c r="HA33" s="62"/>
      <c r="HB33" s="62"/>
      <c r="HC33" s="62"/>
      <c r="HD33" s="62"/>
      <c r="HE33" s="62"/>
      <c r="HF33" s="62"/>
      <c r="HG33" s="62"/>
      <c r="HH33" s="62"/>
      <c r="HI33" s="62"/>
      <c r="HJ33" s="62"/>
      <c r="HK33" s="62"/>
      <c r="HL33" s="62"/>
      <c r="HM33" s="62"/>
      <c r="HN33" s="62"/>
      <c r="HO33" s="62"/>
      <c r="HP33" s="62"/>
      <c r="HQ33" s="62"/>
      <c r="HR33" s="62"/>
      <c r="HS33" s="62"/>
      <c r="HT33" s="62"/>
      <c r="HU33" s="62"/>
      <c r="HV33" s="62"/>
      <c r="HW33" s="62"/>
      <c r="HX33" s="62"/>
      <c r="HY33" s="62"/>
      <c r="HZ33" s="62"/>
      <c r="IA33" s="62"/>
      <c r="IB33" s="62"/>
      <c r="IC33" s="62"/>
      <c r="ID33" s="62"/>
      <c r="IE33" s="62"/>
      <c r="IF33" s="62"/>
      <c r="IG33" s="62"/>
      <c r="IH33" s="62"/>
      <c r="II33" s="62"/>
      <c r="IJ33" s="62"/>
      <c r="IK33" s="62"/>
      <c r="IL33" s="62"/>
      <c r="IM33" s="62"/>
      <c r="IN33" s="62"/>
      <c r="IO33" s="62"/>
      <c r="IP33" s="62"/>
      <c r="IQ33" s="62"/>
      <c r="IR33" s="62"/>
      <c r="IS33" s="62"/>
      <c r="IT33" s="62"/>
    </row>
    <row r="34" spans="1:254" ht="12" customHeight="1">
      <c r="A34" s="14" t="s">
        <v>23</v>
      </c>
      <c r="B34" s="130">
        <v>1282.8051105749751</v>
      </c>
      <c r="C34" s="130"/>
      <c r="D34" s="129">
        <v>22</v>
      </c>
      <c r="E34" s="130"/>
      <c r="F34" s="130">
        <v>531.010808085333</v>
      </c>
      <c r="G34" s="130"/>
      <c r="H34" s="129">
        <v>34</v>
      </c>
      <c r="I34" s="130"/>
      <c r="J34" s="130">
        <v>1813.8159186603079</v>
      </c>
      <c r="K34" s="130"/>
      <c r="L34" s="25">
        <v>27</v>
      </c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2"/>
      <c r="CA34" s="62"/>
      <c r="CB34" s="62"/>
      <c r="CC34" s="62"/>
      <c r="CD34" s="62"/>
      <c r="CE34" s="62"/>
      <c r="CF34" s="62"/>
      <c r="CG34" s="62"/>
      <c r="CH34" s="62"/>
      <c r="CI34" s="62"/>
      <c r="CJ34" s="62"/>
      <c r="CK34" s="62"/>
      <c r="CL34" s="62"/>
      <c r="CM34" s="62"/>
      <c r="CN34" s="62"/>
      <c r="CO34" s="62"/>
      <c r="CP34" s="62"/>
      <c r="CQ34" s="62"/>
      <c r="CR34" s="62"/>
      <c r="CS34" s="62"/>
      <c r="CT34" s="62"/>
      <c r="CU34" s="62"/>
      <c r="CV34" s="62"/>
      <c r="CW34" s="62"/>
      <c r="CX34" s="62"/>
      <c r="CY34" s="62"/>
      <c r="CZ34" s="62"/>
      <c r="DA34" s="62"/>
      <c r="DB34" s="62"/>
      <c r="DC34" s="62"/>
      <c r="DD34" s="62"/>
      <c r="DE34" s="62"/>
      <c r="DF34" s="62"/>
      <c r="DG34" s="62"/>
      <c r="DH34" s="62"/>
      <c r="DI34" s="62"/>
      <c r="DJ34" s="62"/>
      <c r="DK34" s="62"/>
      <c r="DL34" s="62"/>
      <c r="DM34" s="62"/>
      <c r="DN34" s="62"/>
      <c r="DO34" s="62"/>
      <c r="DP34" s="62"/>
      <c r="DQ34" s="62"/>
      <c r="DR34" s="62"/>
      <c r="DS34" s="62"/>
      <c r="DT34" s="62"/>
      <c r="DU34" s="62"/>
      <c r="DV34" s="62"/>
      <c r="DW34" s="62"/>
      <c r="DX34" s="62"/>
      <c r="DY34" s="62"/>
      <c r="DZ34" s="62"/>
      <c r="EA34" s="62"/>
      <c r="EB34" s="62"/>
      <c r="EC34" s="62"/>
      <c r="ED34" s="62"/>
      <c r="EE34" s="62"/>
      <c r="EF34" s="62"/>
      <c r="EG34" s="62"/>
      <c r="EH34" s="62"/>
      <c r="EI34" s="62"/>
      <c r="EJ34" s="62"/>
      <c r="EK34" s="62"/>
      <c r="EL34" s="62"/>
      <c r="EM34" s="62"/>
      <c r="EN34" s="62"/>
      <c r="EO34" s="62"/>
      <c r="EP34" s="62"/>
      <c r="EQ34" s="62"/>
      <c r="ER34" s="62"/>
      <c r="ES34" s="62"/>
      <c r="ET34" s="62"/>
      <c r="EU34" s="62"/>
      <c r="EV34" s="62"/>
      <c r="EW34" s="62"/>
      <c r="EX34" s="62"/>
      <c r="EY34" s="62"/>
      <c r="EZ34" s="62"/>
      <c r="FA34" s="62"/>
      <c r="FB34" s="62"/>
      <c r="FC34" s="62"/>
      <c r="FD34" s="62"/>
      <c r="FE34" s="62"/>
      <c r="FF34" s="62"/>
      <c r="FG34" s="62"/>
      <c r="FH34" s="62"/>
      <c r="FI34" s="62"/>
      <c r="FJ34" s="62"/>
      <c r="FK34" s="62"/>
      <c r="FL34" s="62"/>
      <c r="FM34" s="62"/>
      <c r="FN34" s="62"/>
      <c r="FO34" s="62"/>
      <c r="FP34" s="62"/>
      <c r="FQ34" s="62"/>
      <c r="FR34" s="62"/>
      <c r="FS34" s="62"/>
      <c r="FT34" s="62"/>
      <c r="FU34" s="62"/>
      <c r="FV34" s="62"/>
      <c r="FW34" s="62"/>
      <c r="FX34" s="62"/>
      <c r="FY34" s="62"/>
      <c r="FZ34" s="62"/>
      <c r="GA34" s="62"/>
      <c r="GB34" s="62"/>
      <c r="GC34" s="62"/>
      <c r="GD34" s="62"/>
      <c r="GE34" s="62"/>
      <c r="GF34" s="62"/>
      <c r="GG34" s="62"/>
      <c r="GH34" s="62"/>
      <c r="GI34" s="62"/>
      <c r="GJ34" s="62"/>
      <c r="GK34" s="62"/>
      <c r="GL34" s="62"/>
      <c r="GM34" s="62"/>
      <c r="GN34" s="62"/>
      <c r="GO34" s="62"/>
      <c r="GP34" s="62"/>
      <c r="GQ34" s="62"/>
      <c r="GR34" s="62"/>
      <c r="GS34" s="62"/>
      <c r="GT34" s="62"/>
      <c r="GU34" s="62"/>
      <c r="GV34" s="62"/>
      <c r="GW34" s="62"/>
      <c r="GX34" s="62"/>
      <c r="GY34" s="62"/>
      <c r="GZ34" s="62"/>
      <c r="HA34" s="62"/>
      <c r="HB34" s="62"/>
      <c r="HC34" s="62"/>
      <c r="HD34" s="62"/>
      <c r="HE34" s="62"/>
      <c r="HF34" s="62"/>
      <c r="HG34" s="62"/>
      <c r="HH34" s="62"/>
      <c r="HI34" s="62"/>
      <c r="HJ34" s="62"/>
      <c r="HK34" s="62"/>
      <c r="HL34" s="62"/>
      <c r="HM34" s="62"/>
      <c r="HN34" s="62"/>
      <c r="HO34" s="62"/>
      <c r="HP34" s="62"/>
      <c r="HQ34" s="62"/>
      <c r="HR34" s="62"/>
      <c r="HS34" s="62"/>
      <c r="HT34" s="62"/>
      <c r="HU34" s="62"/>
      <c r="HV34" s="62"/>
      <c r="HW34" s="62"/>
      <c r="HX34" s="62"/>
      <c r="HY34" s="62"/>
      <c r="HZ34" s="62"/>
      <c r="IA34" s="62"/>
      <c r="IB34" s="62"/>
      <c r="IC34" s="62"/>
      <c r="ID34" s="62"/>
      <c r="IE34" s="62"/>
      <c r="IF34" s="62"/>
      <c r="IG34" s="62"/>
      <c r="IH34" s="62"/>
      <c r="II34" s="62"/>
      <c r="IJ34" s="62"/>
      <c r="IK34" s="62"/>
      <c r="IL34" s="62"/>
      <c r="IM34" s="62"/>
      <c r="IN34" s="62"/>
      <c r="IO34" s="62"/>
      <c r="IP34" s="62"/>
      <c r="IQ34" s="62"/>
      <c r="IR34" s="62"/>
      <c r="IS34" s="62"/>
      <c r="IT34" s="62"/>
    </row>
    <row r="35" spans="1:254" ht="12" customHeight="1">
      <c r="A35" s="14" t="s">
        <v>27</v>
      </c>
      <c r="B35" s="130">
        <v>1245.6119687257269</v>
      </c>
      <c r="C35" s="130"/>
      <c r="D35" s="129">
        <v>24</v>
      </c>
      <c r="E35" s="130"/>
      <c r="F35" s="130">
        <v>530.40880624631143</v>
      </c>
      <c r="G35" s="130"/>
      <c r="H35" s="129">
        <v>35</v>
      </c>
      <c r="I35" s="130"/>
      <c r="J35" s="130">
        <v>1776.0204608850156</v>
      </c>
      <c r="K35" s="130"/>
      <c r="L35" s="25">
        <v>28</v>
      </c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/>
      <c r="CG35" s="62"/>
      <c r="CH35" s="62"/>
      <c r="CI35" s="62"/>
      <c r="CJ35" s="62"/>
      <c r="CK35" s="62"/>
      <c r="CL35" s="62"/>
      <c r="CM35" s="62"/>
      <c r="CN35" s="62"/>
      <c r="CO35" s="62"/>
      <c r="CP35" s="62"/>
      <c r="CQ35" s="62"/>
      <c r="CR35" s="62"/>
      <c r="CS35" s="62"/>
      <c r="CT35" s="62"/>
      <c r="CU35" s="62"/>
      <c r="CV35" s="62"/>
      <c r="CW35" s="62"/>
      <c r="CX35" s="62"/>
      <c r="CY35" s="62"/>
      <c r="CZ35" s="62"/>
      <c r="DA35" s="62"/>
      <c r="DB35" s="62"/>
      <c r="DC35" s="62"/>
      <c r="DD35" s="62"/>
      <c r="DE35" s="62"/>
      <c r="DF35" s="62"/>
      <c r="DG35" s="62"/>
      <c r="DH35" s="62"/>
      <c r="DI35" s="62"/>
      <c r="DJ35" s="62"/>
      <c r="DK35" s="62"/>
      <c r="DL35" s="62"/>
      <c r="DM35" s="62"/>
      <c r="DN35" s="62"/>
      <c r="DO35" s="62"/>
      <c r="DP35" s="62"/>
      <c r="DQ35" s="62"/>
      <c r="DR35" s="62"/>
      <c r="DS35" s="62"/>
      <c r="DT35" s="62"/>
      <c r="DU35" s="62"/>
      <c r="DV35" s="62"/>
      <c r="DW35" s="62"/>
      <c r="DX35" s="62"/>
      <c r="DY35" s="62"/>
      <c r="DZ35" s="62"/>
      <c r="EA35" s="62"/>
      <c r="EB35" s="62"/>
      <c r="EC35" s="62"/>
      <c r="ED35" s="62"/>
      <c r="EE35" s="62"/>
      <c r="EF35" s="62"/>
      <c r="EG35" s="62"/>
      <c r="EH35" s="62"/>
      <c r="EI35" s="62"/>
      <c r="EJ35" s="62"/>
      <c r="EK35" s="62"/>
      <c r="EL35" s="62"/>
      <c r="EM35" s="62"/>
      <c r="EN35" s="62"/>
      <c r="EO35" s="62"/>
      <c r="EP35" s="62"/>
      <c r="EQ35" s="62"/>
      <c r="ER35" s="62"/>
      <c r="ES35" s="62"/>
      <c r="ET35" s="62"/>
      <c r="EU35" s="62"/>
      <c r="EV35" s="62"/>
      <c r="EW35" s="62"/>
      <c r="EX35" s="62"/>
      <c r="EY35" s="62"/>
      <c r="EZ35" s="62"/>
      <c r="FA35" s="62"/>
      <c r="FB35" s="62"/>
      <c r="FC35" s="62"/>
      <c r="FD35" s="62"/>
      <c r="FE35" s="62"/>
      <c r="FF35" s="62"/>
      <c r="FG35" s="62"/>
      <c r="FH35" s="62"/>
      <c r="FI35" s="62"/>
      <c r="FJ35" s="62"/>
      <c r="FK35" s="62"/>
      <c r="FL35" s="62"/>
      <c r="FM35" s="62"/>
      <c r="FN35" s="62"/>
      <c r="FO35" s="62"/>
      <c r="FP35" s="62"/>
      <c r="FQ35" s="62"/>
      <c r="FR35" s="62"/>
      <c r="FS35" s="62"/>
      <c r="FT35" s="62"/>
      <c r="FU35" s="62"/>
      <c r="FV35" s="62"/>
      <c r="FW35" s="62"/>
      <c r="FX35" s="62"/>
      <c r="FY35" s="62"/>
      <c r="FZ35" s="62"/>
      <c r="GA35" s="62"/>
      <c r="GB35" s="62"/>
      <c r="GC35" s="62"/>
      <c r="GD35" s="62"/>
      <c r="GE35" s="62"/>
      <c r="GF35" s="62"/>
      <c r="GG35" s="62"/>
      <c r="GH35" s="62"/>
      <c r="GI35" s="62"/>
      <c r="GJ35" s="62"/>
      <c r="GK35" s="62"/>
      <c r="GL35" s="62"/>
      <c r="GM35" s="62"/>
      <c r="GN35" s="62"/>
      <c r="GO35" s="62"/>
      <c r="GP35" s="62"/>
      <c r="GQ35" s="62"/>
      <c r="GR35" s="62"/>
      <c r="GS35" s="62"/>
      <c r="GT35" s="62"/>
      <c r="GU35" s="62"/>
      <c r="GV35" s="62"/>
      <c r="GW35" s="62"/>
      <c r="GX35" s="62"/>
      <c r="GY35" s="62"/>
      <c r="GZ35" s="62"/>
      <c r="HA35" s="62"/>
      <c r="HB35" s="62"/>
      <c r="HC35" s="62"/>
      <c r="HD35" s="62"/>
      <c r="HE35" s="62"/>
      <c r="HF35" s="62"/>
      <c r="HG35" s="62"/>
      <c r="HH35" s="62"/>
      <c r="HI35" s="62"/>
      <c r="HJ35" s="62"/>
      <c r="HK35" s="62"/>
      <c r="HL35" s="62"/>
      <c r="HM35" s="62"/>
      <c r="HN35" s="62"/>
      <c r="HO35" s="62"/>
      <c r="HP35" s="62"/>
      <c r="HQ35" s="62"/>
      <c r="HR35" s="62"/>
      <c r="HS35" s="62"/>
      <c r="HT35" s="62"/>
      <c r="HU35" s="62"/>
      <c r="HV35" s="62"/>
      <c r="HW35" s="62"/>
      <c r="HX35" s="62"/>
      <c r="HY35" s="62"/>
      <c r="HZ35" s="62"/>
      <c r="IA35" s="62"/>
      <c r="IB35" s="62"/>
      <c r="IC35" s="62"/>
      <c r="ID35" s="62"/>
      <c r="IE35" s="62"/>
      <c r="IF35" s="62"/>
      <c r="IG35" s="62"/>
      <c r="IH35" s="62"/>
      <c r="II35" s="62"/>
      <c r="IJ35" s="62"/>
      <c r="IK35" s="62"/>
      <c r="IL35" s="62"/>
      <c r="IM35" s="62"/>
      <c r="IN35" s="62"/>
      <c r="IO35" s="62"/>
      <c r="IP35" s="62"/>
      <c r="IQ35" s="62"/>
      <c r="IR35" s="62"/>
      <c r="IS35" s="62"/>
      <c r="IT35" s="62"/>
    </row>
    <row r="36" spans="1:254" ht="12" customHeight="1">
      <c r="A36" s="14" t="s">
        <v>9</v>
      </c>
      <c r="B36" s="130">
        <v>1227.7981299268426</v>
      </c>
      <c r="C36" s="130"/>
      <c r="D36" s="129">
        <v>25</v>
      </c>
      <c r="E36" s="130"/>
      <c r="F36" s="130">
        <v>546.55772025809461</v>
      </c>
      <c r="G36" s="130"/>
      <c r="H36" s="129">
        <v>32</v>
      </c>
      <c r="I36" s="130"/>
      <c r="J36" s="130">
        <v>1774.3558501849373</v>
      </c>
      <c r="K36" s="130"/>
      <c r="L36" s="25">
        <v>29</v>
      </c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62"/>
      <c r="CF36" s="62"/>
      <c r="CG36" s="62"/>
      <c r="CH36" s="62"/>
      <c r="CI36" s="62"/>
      <c r="CJ36" s="62"/>
      <c r="CK36" s="62"/>
      <c r="CL36" s="62"/>
      <c r="CM36" s="62"/>
      <c r="CN36" s="62"/>
      <c r="CO36" s="62"/>
      <c r="CP36" s="62"/>
      <c r="CQ36" s="62"/>
      <c r="CR36" s="62"/>
      <c r="CS36" s="62"/>
      <c r="CT36" s="62"/>
      <c r="CU36" s="62"/>
      <c r="CV36" s="62"/>
      <c r="CW36" s="62"/>
      <c r="CX36" s="62"/>
      <c r="CY36" s="62"/>
      <c r="CZ36" s="62"/>
      <c r="DA36" s="62"/>
      <c r="DB36" s="62"/>
      <c r="DC36" s="62"/>
      <c r="DD36" s="62"/>
      <c r="DE36" s="62"/>
      <c r="DF36" s="62"/>
      <c r="DG36" s="62"/>
      <c r="DH36" s="62"/>
      <c r="DI36" s="62"/>
      <c r="DJ36" s="62"/>
      <c r="DK36" s="62"/>
      <c r="DL36" s="62"/>
      <c r="DM36" s="62"/>
      <c r="DN36" s="62"/>
      <c r="DO36" s="62"/>
      <c r="DP36" s="62"/>
      <c r="DQ36" s="62"/>
      <c r="DR36" s="62"/>
      <c r="DS36" s="62"/>
      <c r="DT36" s="62"/>
      <c r="DU36" s="62"/>
      <c r="DV36" s="62"/>
      <c r="DW36" s="62"/>
      <c r="DX36" s="62"/>
      <c r="DY36" s="62"/>
      <c r="DZ36" s="62"/>
      <c r="EA36" s="62"/>
      <c r="EB36" s="62"/>
      <c r="EC36" s="62"/>
      <c r="ED36" s="62"/>
      <c r="EE36" s="62"/>
      <c r="EF36" s="62"/>
      <c r="EG36" s="62"/>
      <c r="EH36" s="62"/>
      <c r="EI36" s="62"/>
      <c r="EJ36" s="62"/>
      <c r="EK36" s="62"/>
      <c r="EL36" s="62"/>
      <c r="EM36" s="62"/>
      <c r="EN36" s="62"/>
      <c r="EO36" s="62"/>
      <c r="EP36" s="62"/>
      <c r="EQ36" s="62"/>
      <c r="ER36" s="62"/>
      <c r="ES36" s="62"/>
      <c r="ET36" s="62"/>
      <c r="EU36" s="62"/>
      <c r="EV36" s="62"/>
      <c r="EW36" s="62"/>
      <c r="EX36" s="62"/>
      <c r="EY36" s="62"/>
      <c r="EZ36" s="62"/>
      <c r="FA36" s="62"/>
      <c r="FB36" s="62"/>
      <c r="FC36" s="62"/>
      <c r="FD36" s="62"/>
      <c r="FE36" s="62"/>
      <c r="FF36" s="62"/>
      <c r="FG36" s="62"/>
      <c r="FH36" s="62"/>
      <c r="FI36" s="62"/>
      <c r="FJ36" s="62"/>
      <c r="FK36" s="62"/>
      <c r="FL36" s="62"/>
      <c r="FM36" s="62"/>
      <c r="FN36" s="62"/>
      <c r="FO36" s="62"/>
      <c r="FP36" s="62"/>
      <c r="FQ36" s="62"/>
      <c r="FR36" s="62"/>
      <c r="FS36" s="62"/>
      <c r="FT36" s="62"/>
      <c r="FU36" s="62"/>
      <c r="FV36" s="62"/>
      <c r="FW36" s="62"/>
      <c r="FX36" s="62"/>
      <c r="FY36" s="62"/>
      <c r="FZ36" s="62"/>
      <c r="GA36" s="62"/>
      <c r="GB36" s="62"/>
      <c r="GC36" s="62"/>
      <c r="GD36" s="62"/>
      <c r="GE36" s="62"/>
      <c r="GF36" s="62"/>
      <c r="GG36" s="62"/>
      <c r="GH36" s="62"/>
      <c r="GI36" s="62"/>
      <c r="GJ36" s="62"/>
      <c r="GK36" s="62"/>
      <c r="GL36" s="62"/>
      <c r="GM36" s="62"/>
      <c r="GN36" s="62"/>
      <c r="GO36" s="62"/>
      <c r="GP36" s="62"/>
      <c r="GQ36" s="62"/>
      <c r="GR36" s="62"/>
      <c r="GS36" s="62"/>
      <c r="GT36" s="62"/>
      <c r="GU36" s="62"/>
      <c r="GV36" s="62"/>
      <c r="GW36" s="62"/>
      <c r="GX36" s="62"/>
      <c r="GY36" s="62"/>
      <c r="GZ36" s="62"/>
      <c r="HA36" s="62"/>
      <c r="HB36" s="62"/>
      <c r="HC36" s="62"/>
      <c r="HD36" s="62"/>
      <c r="HE36" s="62"/>
      <c r="HF36" s="62"/>
      <c r="HG36" s="62"/>
      <c r="HH36" s="62"/>
      <c r="HI36" s="62"/>
      <c r="HJ36" s="62"/>
      <c r="HK36" s="62"/>
      <c r="HL36" s="62"/>
      <c r="HM36" s="62"/>
      <c r="HN36" s="62"/>
      <c r="HO36" s="62"/>
      <c r="HP36" s="62"/>
      <c r="HQ36" s="62"/>
      <c r="HR36" s="62"/>
      <c r="HS36" s="62"/>
      <c r="HT36" s="62"/>
      <c r="HU36" s="62"/>
      <c r="HV36" s="62"/>
      <c r="HW36" s="62"/>
      <c r="HX36" s="62"/>
      <c r="HY36" s="62"/>
      <c r="HZ36" s="62"/>
      <c r="IA36" s="62"/>
      <c r="IB36" s="62"/>
      <c r="IC36" s="62"/>
      <c r="ID36" s="62"/>
      <c r="IE36" s="62"/>
      <c r="IF36" s="62"/>
      <c r="IG36" s="62"/>
      <c r="IH36" s="62"/>
      <c r="II36" s="62"/>
      <c r="IJ36" s="62"/>
      <c r="IK36" s="62"/>
      <c r="IL36" s="62"/>
      <c r="IM36" s="62"/>
      <c r="IN36" s="62"/>
      <c r="IO36" s="62"/>
      <c r="IP36" s="62"/>
      <c r="IQ36" s="62"/>
      <c r="IR36" s="62"/>
      <c r="IS36" s="62"/>
      <c r="IT36" s="62"/>
    </row>
    <row r="37" spans="1:254" ht="12" customHeight="1">
      <c r="A37" s="14" t="s">
        <v>12</v>
      </c>
      <c r="B37" s="130">
        <v>1195.4047196592562</v>
      </c>
      <c r="C37" s="130"/>
      <c r="D37" s="129">
        <v>27</v>
      </c>
      <c r="E37" s="130"/>
      <c r="F37" s="130">
        <v>577.33050618632819</v>
      </c>
      <c r="G37" s="130"/>
      <c r="H37" s="129">
        <v>30</v>
      </c>
      <c r="I37" s="130"/>
      <c r="J37" s="130">
        <v>1772.7352258455844</v>
      </c>
      <c r="K37" s="130"/>
      <c r="L37" s="25">
        <v>30</v>
      </c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2"/>
      <c r="CA37" s="62"/>
      <c r="CB37" s="62"/>
      <c r="CC37" s="62"/>
      <c r="CD37" s="62"/>
      <c r="CE37" s="62"/>
      <c r="CF37" s="62"/>
      <c r="CG37" s="62"/>
      <c r="CH37" s="62"/>
      <c r="CI37" s="62"/>
      <c r="CJ37" s="62"/>
      <c r="CK37" s="62"/>
      <c r="CL37" s="62"/>
      <c r="CM37" s="62"/>
      <c r="CN37" s="62"/>
      <c r="CO37" s="62"/>
      <c r="CP37" s="62"/>
      <c r="CQ37" s="62"/>
      <c r="CR37" s="62"/>
      <c r="CS37" s="62"/>
      <c r="CT37" s="62"/>
      <c r="CU37" s="62"/>
      <c r="CV37" s="62"/>
      <c r="CW37" s="62"/>
      <c r="CX37" s="62"/>
      <c r="CY37" s="62"/>
      <c r="CZ37" s="62"/>
      <c r="DA37" s="62"/>
      <c r="DB37" s="62"/>
      <c r="DC37" s="62"/>
      <c r="DD37" s="62"/>
      <c r="DE37" s="62"/>
      <c r="DF37" s="62"/>
      <c r="DG37" s="62"/>
      <c r="DH37" s="62"/>
      <c r="DI37" s="62"/>
      <c r="DJ37" s="62"/>
      <c r="DK37" s="62"/>
      <c r="DL37" s="62"/>
      <c r="DM37" s="62"/>
      <c r="DN37" s="62"/>
      <c r="DO37" s="62"/>
      <c r="DP37" s="62"/>
      <c r="DQ37" s="62"/>
      <c r="DR37" s="62"/>
      <c r="DS37" s="62"/>
      <c r="DT37" s="62"/>
      <c r="DU37" s="62"/>
      <c r="DV37" s="62"/>
      <c r="DW37" s="62"/>
      <c r="DX37" s="62"/>
      <c r="DY37" s="62"/>
      <c r="DZ37" s="62"/>
      <c r="EA37" s="62"/>
      <c r="EB37" s="62"/>
      <c r="EC37" s="62"/>
      <c r="ED37" s="62"/>
      <c r="EE37" s="62"/>
      <c r="EF37" s="62"/>
      <c r="EG37" s="62"/>
      <c r="EH37" s="62"/>
      <c r="EI37" s="62"/>
      <c r="EJ37" s="62"/>
      <c r="EK37" s="62"/>
      <c r="EL37" s="62"/>
      <c r="EM37" s="62"/>
      <c r="EN37" s="62"/>
      <c r="EO37" s="62"/>
      <c r="EP37" s="62"/>
      <c r="EQ37" s="62"/>
      <c r="ER37" s="62"/>
      <c r="ES37" s="62"/>
      <c r="ET37" s="62"/>
      <c r="EU37" s="62"/>
      <c r="EV37" s="62"/>
      <c r="EW37" s="62"/>
      <c r="EX37" s="62"/>
      <c r="EY37" s="62"/>
      <c r="EZ37" s="62"/>
      <c r="FA37" s="62"/>
      <c r="FB37" s="62"/>
      <c r="FC37" s="62"/>
      <c r="FD37" s="62"/>
      <c r="FE37" s="62"/>
      <c r="FF37" s="62"/>
      <c r="FG37" s="62"/>
      <c r="FH37" s="62"/>
      <c r="FI37" s="62"/>
      <c r="FJ37" s="62"/>
      <c r="FK37" s="62"/>
      <c r="FL37" s="62"/>
      <c r="FM37" s="62"/>
      <c r="FN37" s="62"/>
      <c r="FO37" s="62"/>
      <c r="FP37" s="62"/>
      <c r="FQ37" s="62"/>
      <c r="FR37" s="62"/>
      <c r="FS37" s="62"/>
      <c r="FT37" s="62"/>
      <c r="FU37" s="62"/>
      <c r="FV37" s="62"/>
      <c r="FW37" s="62"/>
      <c r="FX37" s="62"/>
      <c r="FY37" s="62"/>
      <c r="FZ37" s="62"/>
      <c r="GA37" s="62"/>
      <c r="GB37" s="62"/>
      <c r="GC37" s="62"/>
      <c r="GD37" s="62"/>
      <c r="GE37" s="62"/>
      <c r="GF37" s="62"/>
      <c r="GG37" s="62"/>
      <c r="GH37" s="62"/>
      <c r="GI37" s="62"/>
      <c r="GJ37" s="62"/>
      <c r="GK37" s="62"/>
      <c r="GL37" s="62"/>
      <c r="GM37" s="62"/>
      <c r="GN37" s="62"/>
      <c r="GO37" s="62"/>
      <c r="GP37" s="62"/>
      <c r="GQ37" s="62"/>
      <c r="GR37" s="62"/>
      <c r="GS37" s="62"/>
      <c r="GT37" s="62"/>
      <c r="GU37" s="62"/>
      <c r="GV37" s="62"/>
      <c r="GW37" s="62"/>
      <c r="GX37" s="62"/>
      <c r="GY37" s="62"/>
      <c r="GZ37" s="62"/>
      <c r="HA37" s="62"/>
      <c r="HB37" s="62"/>
      <c r="HC37" s="62"/>
      <c r="HD37" s="62"/>
      <c r="HE37" s="62"/>
      <c r="HF37" s="62"/>
      <c r="HG37" s="62"/>
      <c r="HH37" s="62"/>
      <c r="HI37" s="62"/>
      <c r="HJ37" s="62"/>
      <c r="HK37" s="62"/>
      <c r="HL37" s="62"/>
      <c r="HM37" s="62"/>
      <c r="HN37" s="62"/>
      <c r="HO37" s="62"/>
      <c r="HP37" s="62"/>
      <c r="HQ37" s="62"/>
      <c r="HR37" s="62"/>
      <c r="HS37" s="62"/>
      <c r="HT37" s="62"/>
      <c r="HU37" s="62"/>
      <c r="HV37" s="62"/>
      <c r="HW37" s="62"/>
      <c r="HX37" s="62"/>
      <c r="HY37" s="62"/>
      <c r="HZ37" s="62"/>
      <c r="IA37" s="62"/>
      <c r="IB37" s="62"/>
      <c r="IC37" s="62"/>
      <c r="ID37" s="62"/>
      <c r="IE37" s="62"/>
      <c r="IF37" s="62"/>
      <c r="IG37" s="62"/>
      <c r="IH37" s="62"/>
      <c r="II37" s="62"/>
      <c r="IJ37" s="62"/>
      <c r="IK37" s="62"/>
      <c r="IL37" s="62"/>
      <c r="IM37" s="62"/>
      <c r="IN37" s="62"/>
      <c r="IO37" s="62"/>
      <c r="IP37" s="62"/>
      <c r="IQ37" s="62"/>
      <c r="IR37" s="62"/>
      <c r="IS37" s="62"/>
      <c r="IT37" s="62"/>
    </row>
    <row r="38" spans="1:254" ht="12" customHeight="1">
      <c r="A38" s="14" t="s">
        <v>28</v>
      </c>
      <c r="B38" s="130">
        <v>971.18904682526534</v>
      </c>
      <c r="C38" s="130"/>
      <c r="D38" s="129">
        <v>38</v>
      </c>
      <c r="E38" s="130"/>
      <c r="F38" s="130">
        <v>798.82765954957449</v>
      </c>
      <c r="G38" s="130"/>
      <c r="H38" s="129">
        <v>10</v>
      </c>
      <c r="I38" s="130"/>
      <c r="J38" s="130">
        <v>1770.0167063748397</v>
      </c>
      <c r="K38" s="130"/>
      <c r="L38" s="25">
        <v>31</v>
      </c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2"/>
      <c r="CA38" s="62"/>
      <c r="CB38" s="62"/>
      <c r="CC38" s="62"/>
      <c r="CD38" s="62"/>
      <c r="CE38" s="62"/>
      <c r="CF38" s="62"/>
      <c r="CG38" s="62"/>
      <c r="CH38" s="62"/>
      <c r="CI38" s="62"/>
      <c r="CJ38" s="62"/>
      <c r="CK38" s="62"/>
      <c r="CL38" s="62"/>
      <c r="CM38" s="62"/>
      <c r="CN38" s="62"/>
      <c r="CO38" s="62"/>
      <c r="CP38" s="62"/>
      <c r="CQ38" s="62"/>
      <c r="CR38" s="62"/>
      <c r="CS38" s="62"/>
      <c r="CT38" s="62"/>
      <c r="CU38" s="62"/>
      <c r="CV38" s="62"/>
      <c r="CW38" s="62"/>
      <c r="CX38" s="62"/>
      <c r="CY38" s="62"/>
      <c r="CZ38" s="62"/>
      <c r="DA38" s="62"/>
      <c r="DB38" s="62"/>
      <c r="DC38" s="62"/>
      <c r="DD38" s="62"/>
      <c r="DE38" s="62"/>
      <c r="DF38" s="62"/>
      <c r="DG38" s="62"/>
      <c r="DH38" s="62"/>
      <c r="DI38" s="62"/>
      <c r="DJ38" s="62"/>
      <c r="DK38" s="62"/>
      <c r="DL38" s="62"/>
      <c r="DM38" s="62"/>
      <c r="DN38" s="62"/>
      <c r="DO38" s="62"/>
      <c r="DP38" s="62"/>
      <c r="DQ38" s="62"/>
      <c r="DR38" s="62"/>
      <c r="DS38" s="62"/>
      <c r="DT38" s="62"/>
      <c r="DU38" s="62"/>
      <c r="DV38" s="62"/>
      <c r="DW38" s="62"/>
      <c r="DX38" s="62"/>
      <c r="DY38" s="62"/>
      <c r="DZ38" s="62"/>
      <c r="EA38" s="62"/>
      <c r="EB38" s="62"/>
      <c r="EC38" s="62"/>
      <c r="ED38" s="62"/>
      <c r="EE38" s="62"/>
      <c r="EF38" s="62"/>
      <c r="EG38" s="62"/>
      <c r="EH38" s="62"/>
      <c r="EI38" s="62"/>
      <c r="EJ38" s="62"/>
      <c r="EK38" s="62"/>
      <c r="EL38" s="62"/>
      <c r="EM38" s="62"/>
      <c r="EN38" s="62"/>
      <c r="EO38" s="62"/>
      <c r="EP38" s="62"/>
      <c r="EQ38" s="62"/>
      <c r="ER38" s="62"/>
      <c r="ES38" s="62"/>
      <c r="ET38" s="62"/>
      <c r="EU38" s="62"/>
      <c r="EV38" s="62"/>
      <c r="EW38" s="62"/>
      <c r="EX38" s="62"/>
      <c r="EY38" s="62"/>
      <c r="EZ38" s="62"/>
      <c r="FA38" s="62"/>
      <c r="FB38" s="62"/>
      <c r="FC38" s="62"/>
      <c r="FD38" s="62"/>
      <c r="FE38" s="62"/>
      <c r="FF38" s="62"/>
      <c r="FG38" s="62"/>
      <c r="FH38" s="62"/>
      <c r="FI38" s="62"/>
      <c r="FJ38" s="62"/>
      <c r="FK38" s="62"/>
      <c r="FL38" s="62"/>
      <c r="FM38" s="62"/>
      <c r="FN38" s="62"/>
      <c r="FO38" s="62"/>
      <c r="FP38" s="62"/>
      <c r="FQ38" s="62"/>
      <c r="FR38" s="62"/>
      <c r="FS38" s="62"/>
      <c r="FT38" s="62"/>
      <c r="FU38" s="62"/>
      <c r="FV38" s="62"/>
      <c r="FW38" s="62"/>
      <c r="FX38" s="62"/>
      <c r="FY38" s="62"/>
      <c r="FZ38" s="62"/>
      <c r="GA38" s="62"/>
      <c r="GB38" s="62"/>
      <c r="GC38" s="62"/>
      <c r="GD38" s="62"/>
      <c r="GE38" s="62"/>
      <c r="GF38" s="62"/>
      <c r="GG38" s="62"/>
      <c r="GH38" s="62"/>
      <c r="GI38" s="62"/>
      <c r="GJ38" s="62"/>
      <c r="GK38" s="62"/>
      <c r="GL38" s="62"/>
      <c r="GM38" s="62"/>
      <c r="GN38" s="62"/>
      <c r="GO38" s="62"/>
      <c r="GP38" s="62"/>
      <c r="GQ38" s="62"/>
      <c r="GR38" s="62"/>
      <c r="GS38" s="62"/>
      <c r="GT38" s="62"/>
      <c r="GU38" s="62"/>
      <c r="GV38" s="62"/>
      <c r="GW38" s="62"/>
      <c r="GX38" s="62"/>
      <c r="GY38" s="62"/>
      <c r="GZ38" s="62"/>
      <c r="HA38" s="62"/>
      <c r="HB38" s="62"/>
      <c r="HC38" s="62"/>
      <c r="HD38" s="62"/>
      <c r="HE38" s="62"/>
      <c r="HF38" s="62"/>
      <c r="HG38" s="62"/>
      <c r="HH38" s="62"/>
      <c r="HI38" s="62"/>
      <c r="HJ38" s="62"/>
      <c r="HK38" s="62"/>
      <c r="HL38" s="62"/>
      <c r="HM38" s="62"/>
      <c r="HN38" s="62"/>
      <c r="HO38" s="62"/>
      <c r="HP38" s="62"/>
      <c r="HQ38" s="62"/>
      <c r="HR38" s="62"/>
      <c r="HS38" s="62"/>
      <c r="HT38" s="62"/>
      <c r="HU38" s="62"/>
      <c r="HV38" s="62"/>
      <c r="HW38" s="62"/>
      <c r="HX38" s="62"/>
      <c r="HY38" s="62"/>
      <c r="HZ38" s="62"/>
      <c r="IA38" s="62"/>
      <c r="IB38" s="62"/>
      <c r="IC38" s="62"/>
      <c r="ID38" s="62"/>
      <c r="IE38" s="62"/>
      <c r="IF38" s="62"/>
      <c r="IG38" s="62"/>
      <c r="IH38" s="62"/>
      <c r="II38" s="62"/>
      <c r="IJ38" s="62"/>
      <c r="IK38" s="62"/>
      <c r="IL38" s="62"/>
      <c r="IM38" s="62"/>
      <c r="IN38" s="62"/>
      <c r="IO38" s="62"/>
      <c r="IP38" s="62"/>
      <c r="IQ38" s="62"/>
      <c r="IR38" s="62"/>
      <c r="IS38" s="62"/>
      <c r="IT38" s="62"/>
    </row>
    <row r="39" spans="1:254" ht="12" customHeight="1">
      <c r="A39" s="14" t="s">
        <v>18</v>
      </c>
      <c r="B39" s="130">
        <v>1057.3655762687706</v>
      </c>
      <c r="C39" s="130"/>
      <c r="D39" s="129">
        <v>35</v>
      </c>
      <c r="E39" s="130"/>
      <c r="F39" s="130">
        <v>685.16999170415636</v>
      </c>
      <c r="G39" s="130"/>
      <c r="H39" s="129">
        <v>15</v>
      </c>
      <c r="I39" s="130"/>
      <c r="J39" s="130">
        <v>1742.5355679729271</v>
      </c>
      <c r="K39" s="130"/>
      <c r="L39" s="25">
        <v>32</v>
      </c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2"/>
      <c r="CA39" s="62"/>
      <c r="CB39" s="62"/>
      <c r="CC39" s="62"/>
      <c r="CD39" s="62"/>
      <c r="CE39" s="62"/>
      <c r="CF39" s="62"/>
      <c r="CG39" s="62"/>
      <c r="CH39" s="62"/>
      <c r="CI39" s="62"/>
      <c r="CJ39" s="62"/>
      <c r="CK39" s="62"/>
      <c r="CL39" s="62"/>
      <c r="CM39" s="62"/>
      <c r="CN39" s="62"/>
      <c r="CO39" s="62"/>
      <c r="CP39" s="62"/>
      <c r="CQ39" s="62"/>
      <c r="CR39" s="62"/>
      <c r="CS39" s="62"/>
      <c r="CT39" s="62"/>
      <c r="CU39" s="62"/>
      <c r="CV39" s="62"/>
      <c r="CW39" s="62"/>
      <c r="CX39" s="62"/>
      <c r="CY39" s="62"/>
      <c r="CZ39" s="62"/>
      <c r="DA39" s="62"/>
      <c r="DB39" s="62"/>
      <c r="DC39" s="62"/>
      <c r="DD39" s="62"/>
      <c r="DE39" s="62"/>
      <c r="DF39" s="62"/>
      <c r="DG39" s="62"/>
      <c r="DH39" s="62"/>
      <c r="DI39" s="62"/>
      <c r="DJ39" s="62"/>
      <c r="DK39" s="62"/>
      <c r="DL39" s="62"/>
      <c r="DM39" s="62"/>
      <c r="DN39" s="62"/>
      <c r="DO39" s="62"/>
      <c r="DP39" s="62"/>
      <c r="DQ39" s="62"/>
      <c r="DR39" s="62"/>
      <c r="DS39" s="62"/>
      <c r="DT39" s="62"/>
      <c r="DU39" s="62"/>
      <c r="DV39" s="62"/>
      <c r="DW39" s="62"/>
      <c r="DX39" s="62"/>
      <c r="DY39" s="62"/>
      <c r="DZ39" s="62"/>
      <c r="EA39" s="62"/>
      <c r="EB39" s="62"/>
      <c r="EC39" s="62"/>
      <c r="ED39" s="62"/>
      <c r="EE39" s="62"/>
      <c r="EF39" s="62"/>
      <c r="EG39" s="62"/>
      <c r="EH39" s="62"/>
      <c r="EI39" s="62"/>
      <c r="EJ39" s="62"/>
      <c r="EK39" s="62"/>
      <c r="EL39" s="62"/>
      <c r="EM39" s="62"/>
      <c r="EN39" s="62"/>
      <c r="EO39" s="62"/>
      <c r="EP39" s="62"/>
      <c r="EQ39" s="62"/>
      <c r="ER39" s="62"/>
      <c r="ES39" s="62"/>
      <c r="ET39" s="62"/>
      <c r="EU39" s="62"/>
      <c r="EV39" s="62"/>
      <c r="EW39" s="62"/>
      <c r="EX39" s="62"/>
      <c r="EY39" s="62"/>
      <c r="EZ39" s="62"/>
      <c r="FA39" s="62"/>
      <c r="FB39" s="62"/>
      <c r="FC39" s="62"/>
      <c r="FD39" s="62"/>
      <c r="FE39" s="62"/>
      <c r="FF39" s="62"/>
      <c r="FG39" s="62"/>
      <c r="FH39" s="62"/>
      <c r="FI39" s="62"/>
      <c r="FJ39" s="62"/>
      <c r="FK39" s="62"/>
      <c r="FL39" s="62"/>
      <c r="FM39" s="62"/>
      <c r="FN39" s="62"/>
      <c r="FO39" s="62"/>
      <c r="FP39" s="62"/>
      <c r="FQ39" s="62"/>
      <c r="FR39" s="62"/>
      <c r="FS39" s="62"/>
      <c r="FT39" s="62"/>
      <c r="FU39" s="62"/>
      <c r="FV39" s="62"/>
      <c r="FW39" s="62"/>
      <c r="FX39" s="62"/>
      <c r="FY39" s="62"/>
      <c r="FZ39" s="62"/>
      <c r="GA39" s="62"/>
      <c r="GB39" s="62"/>
      <c r="GC39" s="62"/>
      <c r="GD39" s="62"/>
      <c r="GE39" s="62"/>
      <c r="GF39" s="62"/>
      <c r="GG39" s="62"/>
      <c r="GH39" s="62"/>
      <c r="GI39" s="62"/>
      <c r="GJ39" s="62"/>
      <c r="GK39" s="62"/>
      <c r="GL39" s="62"/>
      <c r="GM39" s="62"/>
      <c r="GN39" s="62"/>
      <c r="GO39" s="62"/>
      <c r="GP39" s="62"/>
      <c r="GQ39" s="62"/>
      <c r="GR39" s="62"/>
      <c r="GS39" s="62"/>
      <c r="GT39" s="62"/>
      <c r="GU39" s="62"/>
      <c r="GV39" s="62"/>
      <c r="GW39" s="62"/>
      <c r="GX39" s="62"/>
      <c r="GY39" s="62"/>
      <c r="GZ39" s="62"/>
      <c r="HA39" s="62"/>
      <c r="HB39" s="62"/>
      <c r="HC39" s="62"/>
      <c r="HD39" s="62"/>
      <c r="HE39" s="62"/>
      <c r="HF39" s="62"/>
      <c r="HG39" s="62"/>
      <c r="HH39" s="62"/>
      <c r="HI39" s="62"/>
      <c r="HJ39" s="62"/>
      <c r="HK39" s="62"/>
      <c r="HL39" s="62"/>
      <c r="HM39" s="62"/>
      <c r="HN39" s="62"/>
      <c r="HO39" s="62"/>
      <c r="HP39" s="62"/>
      <c r="HQ39" s="62"/>
      <c r="HR39" s="62"/>
      <c r="HS39" s="62"/>
      <c r="HT39" s="62"/>
      <c r="HU39" s="62"/>
      <c r="HV39" s="62"/>
      <c r="HW39" s="62"/>
      <c r="HX39" s="62"/>
      <c r="HY39" s="62"/>
      <c r="HZ39" s="62"/>
      <c r="IA39" s="62"/>
      <c r="IB39" s="62"/>
      <c r="IC39" s="62"/>
      <c r="ID39" s="62"/>
      <c r="IE39" s="62"/>
      <c r="IF39" s="62"/>
      <c r="IG39" s="62"/>
      <c r="IH39" s="62"/>
      <c r="II39" s="62"/>
      <c r="IJ39" s="62"/>
      <c r="IK39" s="62"/>
      <c r="IL39" s="62"/>
      <c r="IM39" s="62"/>
      <c r="IN39" s="62"/>
      <c r="IO39" s="62"/>
      <c r="IP39" s="62"/>
      <c r="IQ39" s="62"/>
      <c r="IR39" s="62"/>
      <c r="IS39" s="62"/>
      <c r="IT39" s="62"/>
    </row>
    <row r="40" spans="1:254" ht="12" customHeight="1">
      <c r="A40" s="14" t="s">
        <v>20</v>
      </c>
      <c r="B40" s="130">
        <v>1326.8434064289868</v>
      </c>
      <c r="C40" s="130"/>
      <c r="D40" s="129">
        <v>20</v>
      </c>
      <c r="E40" s="130"/>
      <c r="F40" s="130">
        <v>371.27012926825398</v>
      </c>
      <c r="G40" s="130"/>
      <c r="H40" s="129">
        <v>48</v>
      </c>
      <c r="I40" s="130"/>
      <c r="J40" s="130">
        <v>1698.1135356972409</v>
      </c>
      <c r="K40" s="130"/>
      <c r="L40" s="25">
        <v>33</v>
      </c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2"/>
      <c r="CA40" s="62"/>
      <c r="CB40" s="62"/>
      <c r="CC40" s="62"/>
      <c r="CD40" s="62"/>
      <c r="CE40" s="62"/>
      <c r="CF40" s="62"/>
      <c r="CG40" s="62"/>
      <c r="CH40" s="62"/>
      <c r="CI40" s="62"/>
      <c r="CJ40" s="62"/>
      <c r="CK40" s="62"/>
      <c r="CL40" s="62"/>
      <c r="CM40" s="62"/>
      <c r="CN40" s="62"/>
      <c r="CO40" s="62"/>
      <c r="CP40" s="62"/>
      <c r="CQ40" s="62"/>
      <c r="CR40" s="62"/>
      <c r="CS40" s="62"/>
      <c r="CT40" s="62"/>
      <c r="CU40" s="62"/>
      <c r="CV40" s="62"/>
      <c r="CW40" s="62"/>
      <c r="CX40" s="62"/>
      <c r="CY40" s="62"/>
      <c r="CZ40" s="62"/>
      <c r="DA40" s="62"/>
      <c r="DB40" s="62"/>
      <c r="DC40" s="62"/>
      <c r="DD40" s="62"/>
      <c r="DE40" s="62"/>
      <c r="DF40" s="62"/>
      <c r="DG40" s="62"/>
      <c r="DH40" s="62"/>
      <c r="DI40" s="62"/>
      <c r="DJ40" s="62"/>
      <c r="DK40" s="62"/>
      <c r="DL40" s="62"/>
      <c r="DM40" s="62"/>
      <c r="DN40" s="62"/>
      <c r="DO40" s="62"/>
      <c r="DP40" s="62"/>
      <c r="DQ40" s="62"/>
      <c r="DR40" s="62"/>
      <c r="DS40" s="62"/>
      <c r="DT40" s="62"/>
      <c r="DU40" s="62"/>
      <c r="DV40" s="62"/>
      <c r="DW40" s="62"/>
      <c r="DX40" s="62"/>
      <c r="DY40" s="62"/>
      <c r="DZ40" s="62"/>
      <c r="EA40" s="62"/>
      <c r="EB40" s="62"/>
      <c r="EC40" s="62"/>
      <c r="ED40" s="62"/>
      <c r="EE40" s="62"/>
      <c r="EF40" s="62"/>
      <c r="EG40" s="62"/>
      <c r="EH40" s="62"/>
      <c r="EI40" s="62"/>
      <c r="EJ40" s="62"/>
      <c r="EK40" s="62"/>
      <c r="EL40" s="62"/>
      <c r="EM40" s="62"/>
      <c r="EN40" s="62"/>
      <c r="EO40" s="62"/>
      <c r="EP40" s="62"/>
      <c r="EQ40" s="62"/>
      <c r="ER40" s="62"/>
      <c r="ES40" s="62"/>
      <c r="ET40" s="62"/>
      <c r="EU40" s="62"/>
      <c r="EV40" s="62"/>
      <c r="EW40" s="62"/>
      <c r="EX40" s="62"/>
      <c r="EY40" s="62"/>
      <c r="EZ40" s="62"/>
      <c r="FA40" s="62"/>
      <c r="FB40" s="62"/>
      <c r="FC40" s="62"/>
      <c r="FD40" s="62"/>
      <c r="FE40" s="62"/>
      <c r="FF40" s="62"/>
      <c r="FG40" s="62"/>
      <c r="FH40" s="62"/>
      <c r="FI40" s="62"/>
      <c r="FJ40" s="62"/>
      <c r="FK40" s="62"/>
      <c r="FL40" s="62"/>
      <c r="FM40" s="62"/>
      <c r="FN40" s="62"/>
      <c r="FO40" s="62"/>
      <c r="FP40" s="62"/>
      <c r="FQ40" s="62"/>
      <c r="FR40" s="62"/>
      <c r="FS40" s="62"/>
      <c r="FT40" s="62"/>
      <c r="FU40" s="62"/>
      <c r="FV40" s="62"/>
      <c r="FW40" s="62"/>
      <c r="FX40" s="62"/>
      <c r="FY40" s="62"/>
      <c r="FZ40" s="62"/>
      <c r="GA40" s="62"/>
      <c r="GB40" s="62"/>
      <c r="GC40" s="62"/>
      <c r="GD40" s="62"/>
      <c r="GE40" s="62"/>
      <c r="GF40" s="62"/>
      <c r="GG40" s="62"/>
      <c r="GH40" s="62"/>
      <c r="GI40" s="62"/>
      <c r="GJ40" s="62"/>
      <c r="GK40" s="62"/>
      <c r="GL40" s="62"/>
      <c r="GM40" s="62"/>
      <c r="GN40" s="62"/>
      <c r="GO40" s="62"/>
      <c r="GP40" s="62"/>
      <c r="GQ40" s="62"/>
      <c r="GR40" s="62"/>
      <c r="GS40" s="62"/>
      <c r="GT40" s="62"/>
      <c r="GU40" s="62"/>
      <c r="GV40" s="62"/>
      <c r="GW40" s="62"/>
      <c r="GX40" s="62"/>
      <c r="GY40" s="62"/>
      <c r="GZ40" s="62"/>
      <c r="HA40" s="62"/>
      <c r="HB40" s="62"/>
      <c r="HC40" s="62"/>
      <c r="HD40" s="62"/>
      <c r="HE40" s="62"/>
      <c r="HF40" s="62"/>
      <c r="HG40" s="62"/>
      <c r="HH40" s="62"/>
      <c r="HI40" s="62"/>
      <c r="HJ40" s="62"/>
      <c r="HK40" s="62"/>
      <c r="HL40" s="62"/>
      <c r="HM40" s="62"/>
      <c r="HN40" s="62"/>
      <c r="HO40" s="62"/>
      <c r="HP40" s="62"/>
      <c r="HQ40" s="62"/>
      <c r="HR40" s="62"/>
      <c r="HS40" s="62"/>
      <c r="HT40" s="62"/>
      <c r="HU40" s="62"/>
      <c r="HV40" s="62"/>
      <c r="HW40" s="62"/>
      <c r="HX40" s="62"/>
      <c r="HY40" s="62"/>
      <c r="HZ40" s="62"/>
      <c r="IA40" s="62"/>
      <c r="IB40" s="62"/>
      <c r="IC40" s="62"/>
      <c r="ID40" s="62"/>
      <c r="IE40" s="62"/>
      <c r="IF40" s="62"/>
      <c r="IG40" s="62"/>
      <c r="IH40" s="62"/>
      <c r="II40" s="62"/>
      <c r="IJ40" s="62"/>
      <c r="IK40" s="62"/>
      <c r="IL40" s="62"/>
      <c r="IM40" s="62"/>
      <c r="IN40" s="62"/>
      <c r="IO40" s="62"/>
      <c r="IP40" s="62"/>
      <c r="IQ40" s="62"/>
      <c r="IR40" s="62"/>
      <c r="IS40" s="62"/>
      <c r="IT40" s="62"/>
    </row>
    <row r="41" spans="1:254" ht="12" customHeight="1">
      <c r="A41" s="14" t="s">
        <v>21</v>
      </c>
      <c r="B41" s="130">
        <v>800.93412516134981</v>
      </c>
      <c r="C41" s="130"/>
      <c r="D41" s="129">
        <v>44</v>
      </c>
      <c r="E41" s="130"/>
      <c r="F41" s="130">
        <v>883.70242331302279</v>
      </c>
      <c r="G41" s="130"/>
      <c r="H41" s="129">
        <v>7</v>
      </c>
      <c r="I41" s="130"/>
      <c r="J41" s="130">
        <v>1684.6365484743726</v>
      </c>
      <c r="K41" s="130"/>
      <c r="L41" s="25">
        <v>34</v>
      </c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2"/>
      <c r="CB41" s="62"/>
      <c r="CC41" s="62"/>
      <c r="CD41" s="62"/>
      <c r="CE41" s="62"/>
      <c r="CF41" s="62"/>
      <c r="CG41" s="62"/>
      <c r="CH41" s="62"/>
      <c r="CI41" s="62"/>
      <c r="CJ41" s="62"/>
      <c r="CK41" s="62"/>
      <c r="CL41" s="62"/>
      <c r="CM41" s="62"/>
      <c r="CN41" s="62"/>
      <c r="CO41" s="62"/>
      <c r="CP41" s="62"/>
      <c r="CQ41" s="62"/>
      <c r="CR41" s="62"/>
      <c r="CS41" s="62"/>
      <c r="CT41" s="62"/>
      <c r="CU41" s="62"/>
      <c r="CV41" s="62"/>
      <c r="CW41" s="62"/>
      <c r="CX41" s="62"/>
      <c r="CY41" s="62"/>
      <c r="CZ41" s="62"/>
      <c r="DA41" s="62"/>
      <c r="DB41" s="62"/>
      <c r="DC41" s="62"/>
      <c r="DD41" s="62"/>
      <c r="DE41" s="62"/>
      <c r="DF41" s="62"/>
      <c r="DG41" s="62"/>
      <c r="DH41" s="62"/>
      <c r="DI41" s="62"/>
      <c r="DJ41" s="62"/>
      <c r="DK41" s="62"/>
      <c r="DL41" s="62"/>
      <c r="DM41" s="62"/>
      <c r="DN41" s="62"/>
      <c r="DO41" s="62"/>
      <c r="DP41" s="62"/>
      <c r="DQ41" s="62"/>
      <c r="DR41" s="62"/>
      <c r="DS41" s="62"/>
      <c r="DT41" s="62"/>
      <c r="DU41" s="62"/>
      <c r="DV41" s="62"/>
      <c r="DW41" s="62"/>
      <c r="DX41" s="62"/>
      <c r="DY41" s="62"/>
      <c r="DZ41" s="62"/>
      <c r="EA41" s="62"/>
      <c r="EB41" s="62"/>
      <c r="EC41" s="62"/>
      <c r="ED41" s="62"/>
      <c r="EE41" s="62"/>
      <c r="EF41" s="62"/>
      <c r="EG41" s="62"/>
      <c r="EH41" s="62"/>
      <c r="EI41" s="62"/>
      <c r="EJ41" s="62"/>
      <c r="EK41" s="62"/>
      <c r="EL41" s="62"/>
      <c r="EM41" s="62"/>
      <c r="EN41" s="62"/>
      <c r="EO41" s="62"/>
      <c r="EP41" s="62"/>
      <c r="EQ41" s="62"/>
      <c r="ER41" s="62"/>
      <c r="ES41" s="62"/>
      <c r="ET41" s="62"/>
      <c r="EU41" s="62"/>
      <c r="EV41" s="62"/>
      <c r="EW41" s="62"/>
      <c r="EX41" s="62"/>
      <c r="EY41" s="62"/>
      <c r="EZ41" s="62"/>
      <c r="FA41" s="62"/>
      <c r="FB41" s="62"/>
      <c r="FC41" s="62"/>
      <c r="FD41" s="62"/>
      <c r="FE41" s="62"/>
      <c r="FF41" s="62"/>
      <c r="FG41" s="62"/>
      <c r="FH41" s="62"/>
      <c r="FI41" s="62"/>
      <c r="FJ41" s="62"/>
      <c r="FK41" s="62"/>
      <c r="FL41" s="62"/>
      <c r="FM41" s="62"/>
      <c r="FN41" s="62"/>
      <c r="FO41" s="62"/>
      <c r="FP41" s="62"/>
      <c r="FQ41" s="62"/>
      <c r="FR41" s="62"/>
      <c r="FS41" s="62"/>
      <c r="FT41" s="62"/>
      <c r="FU41" s="62"/>
      <c r="FV41" s="62"/>
      <c r="FW41" s="62"/>
      <c r="FX41" s="62"/>
      <c r="FY41" s="62"/>
      <c r="FZ41" s="62"/>
      <c r="GA41" s="62"/>
      <c r="GB41" s="62"/>
      <c r="GC41" s="62"/>
      <c r="GD41" s="62"/>
      <c r="GE41" s="62"/>
      <c r="GF41" s="62"/>
      <c r="GG41" s="62"/>
      <c r="GH41" s="62"/>
      <c r="GI41" s="62"/>
      <c r="GJ41" s="62"/>
      <c r="GK41" s="62"/>
      <c r="GL41" s="62"/>
      <c r="GM41" s="62"/>
      <c r="GN41" s="62"/>
      <c r="GO41" s="62"/>
      <c r="GP41" s="62"/>
      <c r="GQ41" s="62"/>
      <c r="GR41" s="62"/>
      <c r="GS41" s="62"/>
      <c r="GT41" s="62"/>
      <c r="GU41" s="62"/>
      <c r="GV41" s="62"/>
      <c r="GW41" s="62"/>
      <c r="GX41" s="62"/>
      <c r="GY41" s="62"/>
      <c r="GZ41" s="62"/>
      <c r="HA41" s="62"/>
      <c r="HB41" s="62"/>
      <c r="HC41" s="62"/>
      <c r="HD41" s="62"/>
      <c r="HE41" s="62"/>
      <c r="HF41" s="62"/>
      <c r="HG41" s="62"/>
      <c r="HH41" s="62"/>
      <c r="HI41" s="62"/>
      <c r="HJ41" s="62"/>
      <c r="HK41" s="62"/>
      <c r="HL41" s="62"/>
      <c r="HM41" s="62"/>
      <c r="HN41" s="62"/>
      <c r="HO41" s="62"/>
      <c r="HP41" s="62"/>
      <c r="HQ41" s="62"/>
      <c r="HR41" s="62"/>
      <c r="HS41" s="62"/>
      <c r="HT41" s="62"/>
      <c r="HU41" s="62"/>
      <c r="HV41" s="62"/>
      <c r="HW41" s="62"/>
      <c r="HX41" s="62"/>
      <c r="HY41" s="62"/>
      <c r="HZ41" s="62"/>
      <c r="IA41" s="62"/>
      <c r="IB41" s="62"/>
      <c r="IC41" s="62"/>
      <c r="ID41" s="62"/>
      <c r="IE41" s="62"/>
      <c r="IF41" s="62"/>
      <c r="IG41" s="62"/>
      <c r="IH41" s="62"/>
      <c r="II41" s="62"/>
      <c r="IJ41" s="62"/>
      <c r="IK41" s="62"/>
      <c r="IL41" s="62"/>
      <c r="IM41" s="62"/>
      <c r="IN41" s="62"/>
      <c r="IO41" s="62"/>
      <c r="IP41" s="62"/>
      <c r="IQ41" s="62"/>
      <c r="IR41" s="62"/>
      <c r="IS41" s="62"/>
      <c r="IT41" s="62"/>
    </row>
    <row r="42" spans="1:254" ht="12" customHeight="1">
      <c r="A42" s="14" t="s">
        <v>14</v>
      </c>
      <c r="B42" s="130">
        <v>805.97968263137136</v>
      </c>
      <c r="C42" s="130"/>
      <c r="D42" s="129">
        <v>43</v>
      </c>
      <c r="E42" s="130"/>
      <c r="F42" s="130">
        <v>842.09494398560344</v>
      </c>
      <c r="G42" s="130"/>
      <c r="H42" s="129">
        <v>8</v>
      </c>
      <c r="I42" s="130"/>
      <c r="J42" s="130">
        <v>1648.0746266169749</v>
      </c>
      <c r="K42" s="130"/>
      <c r="L42" s="25">
        <v>35</v>
      </c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2"/>
      <c r="CA42" s="62"/>
      <c r="CB42" s="62"/>
      <c r="CC42" s="62"/>
      <c r="CD42" s="62"/>
      <c r="CE42" s="62"/>
      <c r="CF42" s="62"/>
      <c r="CG42" s="62"/>
      <c r="CH42" s="62"/>
      <c r="CI42" s="62"/>
      <c r="CJ42" s="62"/>
      <c r="CK42" s="62"/>
      <c r="CL42" s="62"/>
      <c r="CM42" s="62"/>
      <c r="CN42" s="62"/>
      <c r="CO42" s="62"/>
      <c r="CP42" s="62"/>
      <c r="CQ42" s="62"/>
      <c r="CR42" s="62"/>
      <c r="CS42" s="62"/>
      <c r="CT42" s="62"/>
      <c r="CU42" s="62"/>
      <c r="CV42" s="62"/>
      <c r="CW42" s="62"/>
      <c r="CX42" s="62"/>
      <c r="CY42" s="62"/>
      <c r="CZ42" s="62"/>
      <c r="DA42" s="62"/>
      <c r="DB42" s="62"/>
      <c r="DC42" s="62"/>
      <c r="DD42" s="62"/>
      <c r="DE42" s="62"/>
      <c r="DF42" s="62"/>
      <c r="DG42" s="62"/>
      <c r="DH42" s="62"/>
      <c r="DI42" s="62"/>
      <c r="DJ42" s="62"/>
      <c r="DK42" s="62"/>
      <c r="DL42" s="62"/>
      <c r="DM42" s="62"/>
      <c r="DN42" s="62"/>
      <c r="DO42" s="62"/>
      <c r="DP42" s="62"/>
      <c r="DQ42" s="62"/>
      <c r="DR42" s="62"/>
      <c r="DS42" s="62"/>
      <c r="DT42" s="62"/>
      <c r="DU42" s="62"/>
      <c r="DV42" s="62"/>
      <c r="DW42" s="62"/>
      <c r="DX42" s="62"/>
      <c r="DY42" s="62"/>
      <c r="DZ42" s="62"/>
      <c r="EA42" s="62"/>
      <c r="EB42" s="62"/>
      <c r="EC42" s="62"/>
      <c r="ED42" s="62"/>
      <c r="EE42" s="62"/>
      <c r="EF42" s="62"/>
      <c r="EG42" s="62"/>
      <c r="EH42" s="62"/>
      <c r="EI42" s="62"/>
      <c r="EJ42" s="62"/>
      <c r="EK42" s="62"/>
      <c r="EL42" s="62"/>
      <c r="EM42" s="62"/>
      <c r="EN42" s="62"/>
      <c r="EO42" s="62"/>
      <c r="EP42" s="62"/>
      <c r="EQ42" s="62"/>
      <c r="ER42" s="62"/>
      <c r="ES42" s="62"/>
      <c r="ET42" s="62"/>
      <c r="EU42" s="62"/>
      <c r="EV42" s="62"/>
      <c r="EW42" s="62"/>
      <c r="EX42" s="62"/>
      <c r="EY42" s="62"/>
      <c r="EZ42" s="62"/>
      <c r="FA42" s="62"/>
      <c r="FB42" s="62"/>
      <c r="FC42" s="62"/>
      <c r="FD42" s="62"/>
      <c r="FE42" s="62"/>
      <c r="FF42" s="62"/>
      <c r="FG42" s="62"/>
      <c r="FH42" s="62"/>
      <c r="FI42" s="62"/>
      <c r="FJ42" s="62"/>
      <c r="FK42" s="62"/>
      <c r="FL42" s="62"/>
      <c r="FM42" s="62"/>
      <c r="FN42" s="62"/>
      <c r="FO42" s="62"/>
      <c r="FP42" s="62"/>
      <c r="FQ42" s="62"/>
      <c r="FR42" s="62"/>
      <c r="FS42" s="62"/>
      <c r="FT42" s="62"/>
      <c r="FU42" s="62"/>
      <c r="FV42" s="62"/>
      <c r="FW42" s="62"/>
      <c r="FX42" s="62"/>
      <c r="FY42" s="62"/>
      <c r="FZ42" s="62"/>
      <c r="GA42" s="62"/>
      <c r="GB42" s="62"/>
      <c r="GC42" s="62"/>
      <c r="GD42" s="62"/>
      <c r="GE42" s="62"/>
      <c r="GF42" s="62"/>
      <c r="GG42" s="62"/>
      <c r="GH42" s="62"/>
      <c r="GI42" s="62"/>
      <c r="GJ42" s="62"/>
      <c r="GK42" s="62"/>
      <c r="GL42" s="62"/>
      <c r="GM42" s="62"/>
      <c r="GN42" s="62"/>
      <c r="GO42" s="62"/>
      <c r="GP42" s="62"/>
      <c r="GQ42" s="62"/>
      <c r="GR42" s="62"/>
      <c r="GS42" s="62"/>
      <c r="GT42" s="62"/>
      <c r="GU42" s="62"/>
      <c r="GV42" s="62"/>
      <c r="GW42" s="62"/>
      <c r="GX42" s="62"/>
      <c r="GY42" s="62"/>
      <c r="GZ42" s="62"/>
      <c r="HA42" s="62"/>
      <c r="HB42" s="62"/>
      <c r="HC42" s="62"/>
      <c r="HD42" s="62"/>
      <c r="HE42" s="62"/>
      <c r="HF42" s="62"/>
      <c r="HG42" s="62"/>
      <c r="HH42" s="62"/>
      <c r="HI42" s="62"/>
      <c r="HJ42" s="62"/>
      <c r="HK42" s="62"/>
      <c r="HL42" s="62"/>
      <c r="HM42" s="62"/>
      <c r="HN42" s="62"/>
      <c r="HO42" s="62"/>
      <c r="HP42" s="62"/>
      <c r="HQ42" s="62"/>
      <c r="HR42" s="62"/>
      <c r="HS42" s="62"/>
      <c r="HT42" s="62"/>
      <c r="HU42" s="62"/>
      <c r="HV42" s="62"/>
      <c r="HW42" s="62"/>
      <c r="HX42" s="62"/>
      <c r="HY42" s="62"/>
      <c r="HZ42" s="62"/>
      <c r="IA42" s="62"/>
      <c r="IB42" s="62"/>
      <c r="IC42" s="62"/>
      <c r="ID42" s="62"/>
      <c r="IE42" s="62"/>
      <c r="IF42" s="62"/>
      <c r="IG42" s="62"/>
      <c r="IH42" s="62"/>
      <c r="II42" s="62"/>
      <c r="IJ42" s="62"/>
      <c r="IK42" s="62"/>
      <c r="IL42" s="62"/>
      <c r="IM42" s="62"/>
      <c r="IN42" s="62"/>
      <c r="IO42" s="62"/>
      <c r="IP42" s="62"/>
      <c r="IQ42" s="62"/>
      <c r="IR42" s="62"/>
      <c r="IS42" s="62"/>
      <c r="IT42" s="62"/>
    </row>
    <row r="43" spans="1:254" ht="12" customHeight="1">
      <c r="A43" s="14" t="s">
        <v>30</v>
      </c>
      <c r="B43" s="130">
        <v>931.79026624554456</v>
      </c>
      <c r="C43" s="130"/>
      <c r="D43" s="129">
        <v>39</v>
      </c>
      <c r="E43" s="130"/>
      <c r="F43" s="130">
        <v>700.16613529900462</v>
      </c>
      <c r="G43" s="130"/>
      <c r="H43" s="129">
        <v>13</v>
      </c>
      <c r="I43" s="130"/>
      <c r="J43" s="130">
        <v>1631.9564015445492</v>
      </c>
      <c r="K43" s="130"/>
      <c r="L43" s="25">
        <v>36</v>
      </c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2"/>
      <c r="CA43" s="62"/>
      <c r="CB43" s="62"/>
      <c r="CC43" s="62"/>
      <c r="CD43" s="62"/>
      <c r="CE43" s="62"/>
      <c r="CF43" s="62"/>
      <c r="CG43" s="62"/>
      <c r="CH43" s="62"/>
      <c r="CI43" s="62"/>
      <c r="CJ43" s="62"/>
      <c r="CK43" s="62"/>
      <c r="CL43" s="62"/>
      <c r="CM43" s="62"/>
      <c r="CN43" s="62"/>
      <c r="CO43" s="62"/>
      <c r="CP43" s="62"/>
      <c r="CQ43" s="62"/>
      <c r="CR43" s="62"/>
      <c r="CS43" s="62"/>
      <c r="CT43" s="62"/>
      <c r="CU43" s="62"/>
      <c r="CV43" s="62"/>
      <c r="CW43" s="62"/>
      <c r="CX43" s="62"/>
      <c r="CY43" s="62"/>
      <c r="CZ43" s="62"/>
      <c r="DA43" s="62"/>
      <c r="DB43" s="62"/>
      <c r="DC43" s="62"/>
      <c r="DD43" s="62"/>
      <c r="DE43" s="62"/>
      <c r="DF43" s="62"/>
      <c r="DG43" s="62"/>
      <c r="DH43" s="62"/>
      <c r="DI43" s="62"/>
      <c r="DJ43" s="62"/>
      <c r="DK43" s="62"/>
      <c r="DL43" s="62"/>
      <c r="DM43" s="62"/>
      <c r="DN43" s="62"/>
      <c r="DO43" s="62"/>
      <c r="DP43" s="62"/>
      <c r="DQ43" s="62"/>
      <c r="DR43" s="62"/>
      <c r="DS43" s="62"/>
      <c r="DT43" s="62"/>
      <c r="DU43" s="62"/>
      <c r="DV43" s="62"/>
      <c r="DW43" s="62"/>
      <c r="DX43" s="62"/>
      <c r="DY43" s="62"/>
      <c r="DZ43" s="62"/>
      <c r="EA43" s="62"/>
      <c r="EB43" s="62"/>
      <c r="EC43" s="62"/>
      <c r="ED43" s="62"/>
      <c r="EE43" s="62"/>
      <c r="EF43" s="62"/>
      <c r="EG43" s="62"/>
      <c r="EH43" s="62"/>
      <c r="EI43" s="62"/>
      <c r="EJ43" s="62"/>
      <c r="EK43" s="62"/>
      <c r="EL43" s="62"/>
      <c r="EM43" s="62"/>
      <c r="EN43" s="62"/>
      <c r="EO43" s="62"/>
      <c r="EP43" s="62"/>
      <c r="EQ43" s="62"/>
      <c r="ER43" s="62"/>
      <c r="ES43" s="62"/>
      <c r="ET43" s="62"/>
      <c r="EU43" s="62"/>
      <c r="EV43" s="62"/>
      <c r="EW43" s="62"/>
      <c r="EX43" s="62"/>
      <c r="EY43" s="62"/>
      <c r="EZ43" s="62"/>
      <c r="FA43" s="62"/>
      <c r="FB43" s="62"/>
      <c r="FC43" s="62"/>
      <c r="FD43" s="62"/>
      <c r="FE43" s="62"/>
      <c r="FF43" s="62"/>
      <c r="FG43" s="62"/>
      <c r="FH43" s="62"/>
      <c r="FI43" s="62"/>
      <c r="FJ43" s="62"/>
      <c r="FK43" s="62"/>
      <c r="FL43" s="62"/>
      <c r="FM43" s="62"/>
      <c r="FN43" s="62"/>
      <c r="FO43" s="62"/>
      <c r="FP43" s="62"/>
      <c r="FQ43" s="62"/>
      <c r="FR43" s="62"/>
      <c r="FS43" s="62"/>
      <c r="FT43" s="62"/>
      <c r="FU43" s="62"/>
      <c r="FV43" s="62"/>
      <c r="FW43" s="62"/>
      <c r="FX43" s="62"/>
      <c r="FY43" s="62"/>
      <c r="FZ43" s="62"/>
      <c r="GA43" s="62"/>
      <c r="GB43" s="62"/>
      <c r="GC43" s="62"/>
      <c r="GD43" s="62"/>
      <c r="GE43" s="62"/>
      <c r="GF43" s="62"/>
      <c r="GG43" s="62"/>
      <c r="GH43" s="62"/>
      <c r="GI43" s="62"/>
      <c r="GJ43" s="62"/>
      <c r="GK43" s="62"/>
      <c r="GL43" s="62"/>
      <c r="GM43" s="62"/>
      <c r="GN43" s="62"/>
      <c r="GO43" s="62"/>
      <c r="GP43" s="62"/>
      <c r="GQ43" s="62"/>
      <c r="GR43" s="62"/>
      <c r="GS43" s="62"/>
      <c r="GT43" s="62"/>
      <c r="GU43" s="62"/>
      <c r="GV43" s="62"/>
      <c r="GW43" s="62"/>
      <c r="GX43" s="62"/>
      <c r="GY43" s="62"/>
      <c r="GZ43" s="62"/>
      <c r="HA43" s="62"/>
      <c r="HB43" s="62"/>
      <c r="HC43" s="62"/>
      <c r="HD43" s="62"/>
      <c r="HE43" s="62"/>
      <c r="HF43" s="62"/>
      <c r="HG43" s="62"/>
      <c r="HH43" s="62"/>
      <c r="HI43" s="62"/>
      <c r="HJ43" s="62"/>
      <c r="HK43" s="62"/>
      <c r="HL43" s="62"/>
      <c r="HM43" s="62"/>
      <c r="HN43" s="62"/>
      <c r="HO43" s="62"/>
      <c r="HP43" s="62"/>
      <c r="HQ43" s="62"/>
      <c r="HR43" s="62"/>
      <c r="HS43" s="62"/>
      <c r="HT43" s="62"/>
      <c r="HU43" s="62"/>
      <c r="HV43" s="62"/>
      <c r="HW43" s="62"/>
      <c r="HX43" s="62"/>
      <c r="HY43" s="62"/>
      <c r="HZ43" s="62"/>
      <c r="IA43" s="62"/>
      <c r="IB43" s="62"/>
      <c r="IC43" s="62"/>
      <c r="ID43" s="62"/>
      <c r="IE43" s="62"/>
      <c r="IF43" s="62"/>
      <c r="IG43" s="62"/>
      <c r="IH43" s="62"/>
      <c r="II43" s="62"/>
      <c r="IJ43" s="62"/>
      <c r="IK43" s="62"/>
      <c r="IL43" s="62"/>
      <c r="IM43" s="62"/>
      <c r="IN43" s="62"/>
      <c r="IO43" s="62"/>
      <c r="IP43" s="62"/>
      <c r="IQ43" s="62"/>
      <c r="IR43" s="62"/>
      <c r="IS43" s="62"/>
      <c r="IT43" s="62"/>
    </row>
    <row r="44" spans="1:254" ht="12" customHeight="1">
      <c r="A44" s="14" t="s">
        <v>35</v>
      </c>
      <c r="B44" s="130">
        <v>1143.8741436085838</v>
      </c>
      <c r="C44" s="130"/>
      <c r="D44" s="129">
        <v>33</v>
      </c>
      <c r="E44" s="130"/>
      <c r="F44" s="130">
        <v>463.32663166370156</v>
      </c>
      <c r="G44" s="130"/>
      <c r="H44" s="129">
        <v>39</v>
      </c>
      <c r="I44" s="130"/>
      <c r="J44" s="130">
        <v>1607.2007752722855</v>
      </c>
      <c r="K44" s="130"/>
      <c r="L44" s="25">
        <v>37</v>
      </c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  <c r="BR44" s="62"/>
      <c r="BS44" s="62"/>
      <c r="BT44" s="62"/>
      <c r="BU44" s="62"/>
      <c r="BV44" s="62"/>
      <c r="BW44" s="62"/>
      <c r="BX44" s="62"/>
      <c r="BY44" s="62"/>
      <c r="BZ44" s="62"/>
      <c r="CA44" s="62"/>
      <c r="CB44" s="62"/>
      <c r="CC44" s="62"/>
      <c r="CD44" s="62"/>
      <c r="CE44" s="62"/>
      <c r="CF44" s="62"/>
      <c r="CG44" s="62"/>
      <c r="CH44" s="62"/>
      <c r="CI44" s="62"/>
      <c r="CJ44" s="62"/>
      <c r="CK44" s="62"/>
      <c r="CL44" s="62"/>
      <c r="CM44" s="62"/>
      <c r="CN44" s="62"/>
      <c r="CO44" s="62"/>
      <c r="CP44" s="62"/>
      <c r="CQ44" s="62"/>
      <c r="CR44" s="62"/>
      <c r="CS44" s="62"/>
      <c r="CT44" s="62"/>
      <c r="CU44" s="62"/>
      <c r="CV44" s="62"/>
      <c r="CW44" s="62"/>
      <c r="CX44" s="62"/>
      <c r="CY44" s="62"/>
      <c r="CZ44" s="62"/>
      <c r="DA44" s="62"/>
      <c r="DB44" s="62"/>
      <c r="DC44" s="62"/>
      <c r="DD44" s="62"/>
      <c r="DE44" s="62"/>
      <c r="DF44" s="62"/>
      <c r="DG44" s="62"/>
      <c r="DH44" s="62"/>
      <c r="DI44" s="62"/>
      <c r="DJ44" s="62"/>
      <c r="DK44" s="62"/>
      <c r="DL44" s="62"/>
      <c r="DM44" s="62"/>
      <c r="DN44" s="62"/>
      <c r="DO44" s="62"/>
      <c r="DP44" s="62"/>
      <c r="DQ44" s="62"/>
      <c r="DR44" s="62"/>
      <c r="DS44" s="62"/>
      <c r="DT44" s="62"/>
      <c r="DU44" s="62"/>
      <c r="DV44" s="62"/>
      <c r="DW44" s="62"/>
      <c r="DX44" s="62"/>
      <c r="DY44" s="62"/>
      <c r="DZ44" s="62"/>
      <c r="EA44" s="62"/>
      <c r="EB44" s="62"/>
      <c r="EC44" s="62"/>
      <c r="ED44" s="62"/>
      <c r="EE44" s="62"/>
      <c r="EF44" s="62"/>
      <c r="EG44" s="62"/>
      <c r="EH44" s="62"/>
      <c r="EI44" s="62"/>
      <c r="EJ44" s="62"/>
      <c r="EK44" s="62"/>
      <c r="EL44" s="62"/>
      <c r="EM44" s="62"/>
      <c r="EN44" s="62"/>
      <c r="EO44" s="62"/>
      <c r="EP44" s="62"/>
      <c r="EQ44" s="62"/>
      <c r="ER44" s="62"/>
      <c r="ES44" s="62"/>
      <c r="ET44" s="62"/>
      <c r="EU44" s="62"/>
      <c r="EV44" s="62"/>
      <c r="EW44" s="62"/>
      <c r="EX44" s="62"/>
      <c r="EY44" s="62"/>
      <c r="EZ44" s="62"/>
      <c r="FA44" s="62"/>
      <c r="FB44" s="62"/>
      <c r="FC44" s="62"/>
      <c r="FD44" s="62"/>
      <c r="FE44" s="62"/>
      <c r="FF44" s="62"/>
      <c r="FG44" s="62"/>
      <c r="FH44" s="62"/>
      <c r="FI44" s="62"/>
      <c r="FJ44" s="62"/>
      <c r="FK44" s="62"/>
      <c r="FL44" s="62"/>
      <c r="FM44" s="62"/>
      <c r="FN44" s="62"/>
      <c r="FO44" s="62"/>
      <c r="FP44" s="62"/>
      <c r="FQ44" s="62"/>
      <c r="FR44" s="62"/>
      <c r="FS44" s="62"/>
      <c r="FT44" s="62"/>
      <c r="FU44" s="62"/>
      <c r="FV44" s="62"/>
      <c r="FW44" s="62"/>
      <c r="FX44" s="62"/>
      <c r="FY44" s="62"/>
      <c r="FZ44" s="62"/>
      <c r="GA44" s="62"/>
      <c r="GB44" s="62"/>
      <c r="GC44" s="62"/>
      <c r="GD44" s="62"/>
      <c r="GE44" s="62"/>
      <c r="GF44" s="62"/>
      <c r="GG44" s="62"/>
      <c r="GH44" s="62"/>
      <c r="GI44" s="62"/>
      <c r="GJ44" s="62"/>
      <c r="GK44" s="62"/>
      <c r="GL44" s="62"/>
      <c r="GM44" s="62"/>
      <c r="GN44" s="62"/>
      <c r="GO44" s="62"/>
      <c r="GP44" s="62"/>
      <c r="GQ44" s="62"/>
      <c r="GR44" s="62"/>
      <c r="GS44" s="62"/>
      <c r="GT44" s="62"/>
      <c r="GU44" s="62"/>
      <c r="GV44" s="62"/>
      <c r="GW44" s="62"/>
      <c r="GX44" s="62"/>
      <c r="GY44" s="62"/>
      <c r="GZ44" s="62"/>
      <c r="HA44" s="62"/>
      <c r="HB44" s="62"/>
      <c r="HC44" s="62"/>
      <c r="HD44" s="62"/>
      <c r="HE44" s="62"/>
      <c r="HF44" s="62"/>
      <c r="HG44" s="62"/>
      <c r="HH44" s="62"/>
      <c r="HI44" s="62"/>
      <c r="HJ44" s="62"/>
      <c r="HK44" s="62"/>
      <c r="HL44" s="62"/>
      <c r="HM44" s="62"/>
      <c r="HN44" s="62"/>
      <c r="HO44" s="62"/>
      <c r="HP44" s="62"/>
      <c r="HQ44" s="62"/>
      <c r="HR44" s="62"/>
      <c r="HS44" s="62"/>
      <c r="HT44" s="62"/>
      <c r="HU44" s="62"/>
      <c r="HV44" s="62"/>
      <c r="HW44" s="62"/>
      <c r="HX44" s="62"/>
      <c r="HY44" s="62"/>
      <c r="HZ44" s="62"/>
      <c r="IA44" s="62"/>
      <c r="IB44" s="62"/>
      <c r="IC44" s="62"/>
      <c r="ID44" s="62"/>
      <c r="IE44" s="62"/>
      <c r="IF44" s="62"/>
      <c r="IG44" s="62"/>
      <c r="IH44" s="62"/>
      <c r="II44" s="62"/>
      <c r="IJ44" s="62"/>
      <c r="IK44" s="62"/>
      <c r="IL44" s="62"/>
      <c r="IM44" s="62"/>
      <c r="IN44" s="62"/>
      <c r="IO44" s="62"/>
      <c r="IP44" s="62"/>
      <c r="IQ44" s="62"/>
      <c r="IR44" s="62"/>
      <c r="IS44" s="62"/>
      <c r="IT44" s="62"/>
    </row>
    <row r="45" spans="1:254" ht="12" customHeight="1">
      <c r="A45" s="14" t="s">
        <v>19</v>
      </c>
      <c r="B45" s="130">
        <v>1073.1469188171204</v>
      </c>
      <c r="C45" s="130"/>
      <c r="D45" s="129">
        <v>34</v>
      </c>
      <c r="E45" s="130"/>
      <c r="F45" s="130">
        <v>511.37522186771758</v>
      </c>
      <c r="G45" s="130"/>
      <c r="H45" s="129">
        <v>36</v>
      </c>
      <c r="I45" s="130"/>
      <c r="J45" s="130">
        <v>1584.5221406848382</v>
      </c>
      <c r="K45" s="130"/>
      <c r="L45" s="25">
        <v>38</v>
      </c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  <c r="BZ45" s="62"/>
      <c r="CA45" s="62"/>
      <c r="CB45" s="62"/>
      <c r="CC45" s="62"/>
      <c r="CD45" s="62"/>
      <c r="CE45" s="62"/>
      <c r="CF45" s="62"/>
      <c r="CG45" s="62"/>
      <c r="CH45" s="62"/>
      <c r="CI45" s="62"/>
      <c r="CJ45" s="62"/>
      <c r="CK45" s="62"/>
      <c r="CL45" s="62"/>
      <c r="CM45" s="62"/>
      <c r="CN45" s="62"/>
      <c r="CO45" s="62"/>
      <c r="CP45" s="62"/>
      <c r="CQ45" s="62"/>
      <c r="CR45" s="62"/>
      <c r="CS45" s="62"/>
      <c r="CT45" s="62"/>
      <c r="CU45" s="62"/>
      <c r="CV45" s="62"/>
      <c r="CW45" s="62"/>
      <c r="CX45" s="62"/>
      <c r="CY45" s="62"/>
      <c r="CZ45" s="62"/>
      <c r="DA45" s="62"/>
      <c r="DB45" s="62"/>
      <c r="DC45" s="62"/>
      <c r="DD45" s="62"/>
      <c r="DE45" s="62"/>
      <c r="DF45" s="62"/>
      <c r="DG45" s="62"/>
      <c r="DH45" s="62"/>
      <c r="DI45" s="62"/>
      <c r="DJ45" s="62"/>
      <c r="DK45" s="62"/>
      <c r="DL45" s="62"/>
      <c r="DM45" s="62"/>
      <c r="DN45" s="62"/>
      <c r="DO45" s="62"/>
      <c r="DP45" s="62"/>
      <c r="DQ45" s="62"/>
      <c r="DR45" s="62"/>
      <c r="DS45" s="62"/>
      <c r="DT45" s="62"/>
      <c r="DU45" s="62"/>
      <c r="DV45" s="62"/>
      <c r="DW45" s="62"/>
      <c r="DX45" s="62"/>
      <c r="DY45" s="62"/>
      <c r="DZ45" s="62"/>
      <c r="EA45" s="62"/>
      <c r="EB45" s="62"/>
      <c r="EC45" s="62"/>
      <c r="ED45" s="62"/>
      <c r="EE45" s="62"/>
      <c r="EF45" s="62"/>
      <c r="EG45" s="62"/>
      <c r="EH45" s="62"/>
      <c r="EI45" s="62"/>
      <c r="EJ45" s="62"/>
      <c r="EK45" s="62"/>
      <c r="EL45" s="62"/>
      <c r="EM45" s="62"/>
      <c r="EN45" s="62"/>
      <c r="EO45" s="62"/>
      <c r="EP45" s="62"/>
      <c r="EQ45" s="62"/>
      <c r="ER45" s="62"/>
      <c r="ES45" s="62"/>
      <c r="ET45" s="62"/>
      <c r="EU45" s="62"/>
      <c r="EV45" s="62"/>
      <c r="EW45" s="62"/>
      <c r="EX45" s="62"/>
      <c r="EY45" s="62"/>
      <c r="EZ45" s="62"/>
      <c r="FA45" s="62"/>
      <c r="FB45" s="62"/>
      <c r="FC45" s="62"/>
      <c r="FD45" s="62"/>
      <c r="FE45" s="62"/>
      <c r="FF45" s="62"/>
      <c r="FG45" s="62"/>
      <c r="FH45" s="62"/>
      <c r="FI45" s="62"/>
      <c r="FJ45" s="62"/>
      <c r="FK45" s="62"/>
      <c r="FL45" s="62"/>
      <c r="FM45" s="62"/>
      <c r="FN45" s="62"/>
      <c r="FO45" s="62"/>
      <c r="FP45" s="62"/>
      <c r="FQ45" s="62"/>
      <c r="FR45" s="62"/>
      <c r="FS45" s="62"/>
      <c r="FT45" s="62"/>
      <c r="FU45" s="62"/>
      <c r="FV45" s="62"/>
      <c r="FW45" s="62"/>
      <c r="FX45" s="62"/>
      <c r="FY45" s="62"/>
      <c r="FZ45" s="62"/>
      <c r="GA45" s="62"/>
      <c r="GB45" s="62"/>
      <c r="GC45" s="62"/>
      <c r="GD45" s="62"/>
      <c r="GE45" s="62"/>
      <c r="GF45" s="62"/>
      <c r="GG45" s="62"/>
      <c r="GH45" s="62"/>
      <c r="GI45" s="62"/>
      <c r="GJ45" s="62"/>
      <c r="GK45" s="62"/>
      <c r="GL45" s="62"/>
      <c r="GM45" s="62"/>
      <c r="GN45" s="62"/>
      <c r="GO45" s="62"/>
      <c r="GP45" s="62"/>
      <c r="GQ45" s="62"/>
      <c r="GR45" s="62"/>
      <c r="GS45" s="62"/>
      <c r="GT45" s="62"/>
      <c r="GU45" s="62"/>
      <c r="GV45" s="62"/>
      <c r="GW45" s="62"/>
      <c r="GX45" s="62"/>
      <c r="GY45" s="62"/>
      <c r="GZ45" s="62"/>
      <c r="HA45" s="62"/>
      <c r="HB45" s="62"/>
      <c r="HC45" s="62"/>
      <c r="HD45" s="62"/>
      <c r="HE45" s="62"/>
      <c r="HF45" s="62"/>
      <c r="HG45" s="62"/>
      <c r="HH45" s="62"/>
      <c r="HI45" s="62"/>
      <c r="HJ45" s="62"/>
      <c r="HK45" s="62"/>
      <c r="HL45" s="62"/>
      <c r="HM45" s="62"/>
      <c r="HN45" s="62"/>
      <c r="HO45" s="62"/>
      <c r="HP45" s="62"/>
      <c r="HQ45" s="62"/>
      <c r="HR45" s="62"/>
      <c r="HS45" s="62"/>
      <c r="HT45" s="62"/>
      <c r="HU45" s="62"/>
      <c r="HV45" s="62"/>
      <c r="HW45" s="62"/>
      <c r="HX45" s="62"/>
      <c r="HY45" s="62"/>
      <c r="HZ45" s="62"/>
      <c r="IA45" s="62"/>
      <c r="IB45" s="62"/>
      <c r="IC45" s="62"/>
      <c r="ID45" s="62"/>
      <c r="IE45" s="62"/>
      <c r="IF45" s="62"/>
      <c r="IG45" s="62"/>
      <c r="IH45" s="62"/>
      <c r="II45" s="62"/>
      <c r="IJ45" s="62"/>
      <c r="IK45" s="62"/>
      <c r="IL45" s="62"/>
      <c r="IM45" s="62"/>
      <c r="IN45" s="62"/>
      <c r="IO45" s="62"/>
      <c r="IP45" s="62"/>
      <c r="IQ45" s="62"/>
      <c r="IR45" s="62"/>
      <c r="IS45" s="62"/>
      <c r="IT45" s="62"/>
    </row>
    <row r="46" spans="1:254" ht="12" customHeight="1">
      <c r="A46" s="14" t="s">
        <v>45</v>
      </c>
      <c r="B46" s="130">
        <v>1172.8729302852428</v>
      </c>
      <c r="C46" s="130"/>
      <c r="D46" s="129">
        <v>29</v>
      </c>
      <c r="E46" s="130"/>
      <c r="F46" s="130">
        <v>374.05996220214274</v>
      </c>
      <c r="G46" s="130"/>
      <c r="H46" s="129">
        <v>47</v>
      </c>
      <c r="I46" s="130"/>
      <c r="J46" s="130">
        <v>1546.9328924873855</v>
      </c>
      <c r="K46" s="130"/>
      <c r="L46" s="25">
        <v>39</v>
      </c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2"/>
      <c r="BZ46" s="62"/>
      <c r="CA46" s="62"/>
      <c r="CB46" s="62"/>
      <c r="CC46" s="62"/>
      <c r="CD46" s="62"/>
      <c r="CE46" s="62"/>
      <c r="CF46" s="62"/>
      <c r="CG46" s="62"/>
      <c r="CH46" s="62"/>
      <c r="CI46" s="62"/>
      <c r="CJ46" s="62"/>
      <c r="CK46" s="62"/>
      <c r="CL46" s="62"/>
      <c r="CM46" s="62"/>
      <c r="CN46" s="62"/>
      <c r="CO46" s="62"/>
      <c r="CP46" s="62"/>
      <c r="CQ46" s="62"/>
      <c r="CR46" s="62"/>
      <c r="CS46" s="62"/>
      <c r="CT46" s="62"/>
      <c r="CU46" s="62"/>
      <c r="CV46" s="62"/>
      <c r="CW46" s="62"/>
      <c r="CX46" s="62"/>
      <c r="CY46" s="62"/>
      <c r="CZ46" s="62"/>
      <c r="DA46" s="62"/>
      <c r="DB46" s="62"/>
      <c r="DC46" s="62"/>
      <c r="DD46" s="62"/>
      <c r="DE46" s="62"/>
      <c r="DF46" s="62"/>
      <c r="DG46" s="62"/>
      <c r="DH46" s="62"/>
      <c r="DI46" s="62"/>
      <c r="DJ46" s="62"/>
      <c r="DK46" s="62"/>
      <c r="DL46" s="62"/>
      <c r="DM46" s="62"/>
      <c r="DN46" s="62"/>
      <c r="DO46" s="62"/>
      <c r="DP46" s="62"/>
      <c r="DQ46" s="62"/>
      <c r="DR46" s="62"/>
      <c r="DS46" s="62"/>
      <c r="DT46" s="62"/>
      <c r="DU46" s="62"/>
      <c r="DV46" s="62"/>
      <c r="DW46" s="62"/>
      <c r="DX46" s="62"/>
      <c r="DY46" s="62"/>
      <c r="DZ46" s="62"/>
      <c r="EA46" s="62"/>
      <c r="EB46" s="62"/>
      <c r="EC46" s="62"/>
      <c r="ED46" s="62"/>
      <c r="EE46" s="62"/>
      <c r="EF46" s="62"/>
      <c r="EG46" s="62"/>
      <c r="EH46" s="62"/>
      <c r="EI46" s="62"/>
      <c r="EJ46" s="62"/>
      <c r="EK46" s="62"/>
      <c r="EL46" s="62"/>
      <c r="EM46" s="62"/>
      <c r="EN46" s="62"/>
      <c r="EO46" s="62"/>
      <c r="EP46" s="62"/>
      <c r="EQ46" s="62"/>
      <c r="ER46" s="62"/>
      <c r="ES46" s="62"/>
      <c r="ET46" s="62"/>
      <c r="EU46" s="62"/>
      <c r="EV46" s="62"/>
      <c r="EW46" s="62"/>
      <c r="EX46" s="62"/>
      <c r="EY46" s="62"/>
      <c r="EZ46" s="62"/>
      <c r="FA46" s="62"/>
      <c r="FB46" s="62"/>
      <c r="FC46" s="62"/>
      <c r="FD46" s="62"/>
      <c r="FE46" s="62"/>
      <c r="FF46" s="62"/>
      <c r="FG46" s="62"/>
      <c r="FH46" s="62"/>
      <c r="FI46" s="62"/>
      <c r="FJ46" s="62"/>
      <c r="FK46" s="62"/>
      <c r="FL46" s="62"/>
      <c r="FM46" s="62"/>
      <c r="FN46" s="62"/>
      <c r="FO46" s="62"/>
      <c r="FP46" s="62"/>
      <c r="FQ46" s="62"/>
      <c r="FR46" s="62"/>
      <c r="FS46" s="62"/>
      <c r="FT46" s="62"/>
      <c r="FU46" s="62"/>
      <c r="FV46" s="62"/>
      <c r="FW46" s="62"/>
      <c r="FX46" s="62"/>
      <c r="FY46" s="62"/>
      <c r="FZ46" s="62"/>
      <c r="GA46" s="62"/>
      <c r="GB46" s="62"/>
      <c r="GC46" s="62"/>
      <c r="GD46" s="62"/>
      <c r="GE46" s="62"/>
      <c r="GF46" s="62"/>
      <c r="GG46" s="62"/>
      <c r="GH46" s="62"/>
      <c r="GI46" s="62"/>
      <c r="GJ46" s="62"/>
      <c r="GK46" s="62"/>
      <c r="GL46" s="62"/>
      <c r="GM46" s="62"/>
      <c r="GN46" s="62"/>
      <c r="GO46" s="62"/>
      <c r="GP46" s="62"/>
      <c r="GQ46" s="62"/>
      <c r="GR46" s="62"/>
      <c r="GS46" s="62"/>
      <c r="GT46" s="62"/>
      <c r="GU46" s="62"/>
      <c r="GV46" s="62"/>
      <c r="GW46" s="62"/>
      <c r="GX46" s="62"/>
      <c r="GY46" s="62"/>
      <c r="GZ46" s="62"/>
      <c r="HA46" s="62"/>
      <c r="HB46" s="62"/>
      <c r="HC46" s="62"/>
      <c r="HD46" s="62"/>
      <c r="HE46" s="62"/>
      <c r="HF46" s="62"/>
      <c r="HG46" s="62"/>
      <c r="HH46" s="62"/>
      <c r="HI46" s="62"/>
      <c r="HJ46" s="62"/>
      <c r="HK46" s="62"/>
      <c r="HL46" s="62"/>
      <c r="HM46" s="62"/>
      <c r="HN46" s="62"/>
      <c r="HO46" s="62"/>
      <c r="HP46" s="62"/>
      <c r="HQ46" s="62"/>
      <c r="HR46" s="62"/>
      <c r="HS46" s="62"/>
      <c r="HT46" s="62"/>
      <c r="HU46" s="62"/>
      <c r="HV46" s="62"/>
      <c r="HW46" s="62"/>
      <c r="HX46" s="62"/>
      <c r="HY46" s="62"/>
      <c r="HZ46" s="62"/>
      <c r="IA46" s="62"/>
      <c r="IB46" s="62"/>
      <c r="IC46" s="62"/>
      <c r="ID46" s="62"/>
      <c r="IE46" s="62"/>
      <c r="IF46" s="62"/>
      <c r="IG46" s="62"/>
      <c r="IH46" s="62"/>
      <c r="II46" s="62"/>
      <c r="IJ46" s="62"/>
      <c r="IK46" s="62"/>
      <c r="IL46" s="62"/>
      <c r="IM46" s="62"/>
      <c r="IN46" s="62"/>
      <c r="IO46" s="62"/>
      <c r="IP46" s="62"/>
      <c r="IQ46" s="62"/>
      <c r="IR46" s="62"/>
      <c r="IS46" s="62"/>
      <c r="IT46" s="62"/>
    </row>
    <row r="47" spans="1:254" ht="12" customHeight="1">
      <c r="A47" s="14" t="s">
        <v>46</v>
      </c>
      <c r="B47" s="130">
        <v>1165.0807386000536</v>
      </c>
      <c r="C47" s="130"/>
      <c r="D47" s="129">
        <v>30</v>
      </c>
      <c r="E47" s="130"/>
      <c r="F47" s="130">
        <v>367.012858990599</v>
      </c>
      <c r="G47" s="130"/>
      <c r="H47" s="129">
        <v>49</v>
      </c>
      <c r="I47" s="130"/>
      <c r="J47" s="130">
        <v>1532.0934348144988</v>
      </c>
      <c r="K47" s="130"/>
      <c r="L47" s="25">
        <v>40</v>
      </c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2"/>
      <c r="CA47" s="62"/>
      <c r="CB47" s="62"/>
      <c r="CC47" s="62"/>
      <c r="CD47" s="62"/>
      <c r="CE47" s="62"/>
      <c r="CF47" s="62"/>
      <c r="CG47" s="62"/>
      <c r="CH47" s="62"/>
      <c r="CI47" s="62"/>
      <c r="CJ47" s="62"/>
      <c r="CK47" s="62"/>
      <c r="CL47" s="62"/>
      <c r="CM47" s="62"/>
      <c r="CN47" s="62"/>
      <c r="CO47" s="62"/>
      <c r="CP47" s="62"/>
      <c r="CQ47" s="62"/>
      <c r="CR47" s="62"/>
      <c r="CS47" s="62"/>
      <c r="CT47" s="62"/>
      <c r="CU47" s="62"/>
      <c r="CV47" s="62"/>
      <c r="CW47" s="62"/>
      <c r="CX47" s="62"/>
      <c r="CY47" s="62"/>
      <c r="CZ47" s="62"/>
      <c r="DA47" s="62"/>
      <c r="DB47" s="62"/>
      <c r="DC47" s="62"/>
      <c r="DD47" s="62"/>
      <c r="DE47" s="62"/>
      <c r="DF47" s="62"/>
      <c r="DG47" s="62"/>
      <c r="DH47" s="62"/>
      <c r="DI47" s="62"/>
      <c r="DJ47" s="62"/>
      <c r="DK47" s="62"/>
      <c r="DL47" s="62"/>
      <c r="DM47" s="62"/>
      <c r="DN47" s="62"/>
      <c r="DO47" s="62"/>
      <c r="DP47" s="62"/>
      <c r="DQ47" s="62"/>
      <c r="DR47" s="62"/>
      <c r="DS47" s="62"/>
      <c r="DT47" s="62"/>
      <c r="DU47" s="62"/>
      <c r="DV47" s="62"/>
      <c r="DW47" s="62"/>
      <c r="DX47" s="62"/>
      <c r="DY47" s="62"/>
      <c r="DZ47" s="62"/>
      <c r="EA47" s="62"/>
      <c r="EB47" s="62"/>
      <c r="EC47" s="62"/>
      <c r="ED47" s="62"/>
      <c r="EE47" s="62"/>
      <c r="EF47" s="62"/>
      <c r="EG47" s="62"/>
      <c r="EH47" s="62"/>
      <c r="EI47" s="62"/>
      <c r="EJ47" s="62"/>
      <c r="EK47" s="62"/>
      <c r="EL47" s="62"/>
      <c r="EM47" s="62"/>
      <c r="EN47" s="62"/>
      <c r="EO47" s="62"/>
      <c r="EP47" s="62"/>
      <c r="EQ47" s="62"/>
      <c r="ER47" s="62"/>
      <c r="ES47" s="62"/>
      <c r="ET47" s="62"/>
      <c r="EU47" s="62"/>
      <c r="EV47" s="62"/>
      <c r="EW47" s="62"/>
      <c r="EX47" s="62"/>
      <c r="EY47" s="62"/>
      <c r="EZ47" s="62"/>
      <c r="FA47" s="62"/>
      <c r="FB47" s="62"/>
      <c r="FC47" s="62"/>
      <c r="FD47" s="62"/>
      <c r="FE47" s="62"/>
      <c r="FF47" s="62"/>
      <c r="FG47" s="62"/>
      <c r="FH47" s="62"/>
      <c r="FI47" s="62"/>
      <c r="FJ47" s="62"/>
      <c r="FK47" s="62"/>
      <c r="FL47" s="62"/>
      <c r="FM47" s="62"/>
      <c r="FN47" s="62"/>
      <c r="FO47" s="62"/>
      <c r="FP47" s="62"/>
      <c r="FQ47" s="62"/>
      <c r="FR47" s="62"/>
      <c r="FS47" s="62"/>
      <c r="FT47" s="62"/>
      <c r="FU47" s="62"/>
      <c r="FV47" s="62"/>
      <c r="FW47" s="62"/>
      <c r="FX47" s="62"/>
      <c r="FY47" s="62"/>
      <c r="FZ47" s="62"/>
      <c r="GA47" s="62"/>
      <c r="GB47" s="62"/>
      <c r="GC47" s="62"/>
      <c r="GD47" s="62"/>
      <c r="GE47" s="62"/>
      <c r="GF47" s="62"/>
      <c r="GG47" s="62"/>
      <c r="GH47" s="62"/>
      <c r="GI47" s="62"/>
      <c r="GJ47" s="62"/>
      <c r="GK47" s="62"/>
      <c r="GL47" s="62"/>
      <c r="GM47" s="62"/>
      <c r="GN47" s="62"/>
      <c r="GO47" s="62"/>
      <c r="GP47" s="62"/>
      <c r="GQ47" s="62"/>
      <c r="GR47" s="62"/>
      <c r="GS47" s="62"/>
      <c r="GT47" s="62"/>
      <c r="GU47" s="62"/>
      <c r="GV47" s="62"/>
      <c r="GW47" s="62"/>
      <c r="GX47" s="62"/>
      <c r="GY47" s="62"/>
      <c r="GZ47" s="62"/>
      <c r="HA47" s="62"/>
      <c r="HB47" s="62"/>
      <c r="HC47" s="62"/>
      <c r="HD47" s="62"/>
      <c r="HE47" s="62"/>
      <c r="HF47" s="62"/>
      <c r="HG47" s="62"/>
      <c r="HH47" s="62"/>
      <c r="HI47" s="62"/>
      <c r="HJ47" s="62"/>
      <c r="HK47" s="62"/>
      <c r="HL47" s="62"/>
      <c r="HM47" s="62"/>
      <c r="HN47" s="62"/>
      <c r="HO47" s="62"/>
      <c r="HP47" s="62"/>
      <c r="HQ47" s="62"/>
      <c r="HR47" s="62"/>
      <c r="HS47" s="62"/>
      <c r="HT47" s="62"/>
      <c r="HU47" s="62"/>
      <c r="HV47" s="62"/>
      <c r="HW47" s="62"/>
      <c r="HX47" s="62"/>
      <c r="HY47" s="62"/>
      <c r="HZ47" s="62"/>
      <c r="IA47" s="62"/>
      <c r="IB47" s="62"/>
      <c r="IC47" s="62"/>
      <c r="ID47" s="62"/>
      <c r="IE47" s="62"/>
      <c r="IF47" s="62"/>
      <c r="IG47" s="62"/>
      <c r="IH47" s="62"/>
      <c r="II47" s="62"/>
      <c r="IJ47" s="62"/>
      <c r="IK47" s="62"/>
      <c r="IL47" s="62"/>
      <c r="IM47" s="62"/>
      <c r="IN47" s="62"/>
      <c r="IO47" s="62"/>
      <c r="IP47" s="62"/>
      <c r="IQ47" s="62"/>
      <c r="IR47" s="62"/>
      <c r="IS47" s="62"/>
      <c r="IT47" s="62"/>
    </row>
    <row r="48" spans="1:254" ht="12" customHeight="1">
      <c r="A48" s="14" t="s">
        <v>47</v>
      </c>
      <c r="B48" s="130">
        <v>837.68803347175208</v>
      </c>
      <c r="C48" s="130"/>
      <c r="D48" s="129">
        <v>42</v>
      </c>
      <c r="E48" s="130"/>
      <c r="F48" s="130">
        <v>671.96373203383052</v>
      </c>
      <c r="G48" s="130"/>
      <c r="H48" s="129">
        <v>17</v>
      </c>
      <c r="I48" s="130"/>
      <c r="J48" s="130">
        <v>1509.6517655055825</v>
      </c>
      <c r="K48" s="130"/>
      <c r="L48" s="25">
        <v>41</v>
      </c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2"/>
      <c r="CA48" s="62"/>
      <c r="CB48" s="62"/>
      <c r="CC48" s="62"/>
      <c r="CD48" s="62"/>
      <c r="CE48" s="62"/>
      <c r="CF48" s="62"/>
      <c r="CG48" s="62"/>
      <c r="CH48" s="62"/>
      <c r="CI48" s="62"/>
      <c r="CJ48" s="62"/>
      <c r="CK48" s="62"/>
      <c r="CL48" s="62"/>
      <c r="CM48" s="62"/>
      <c r="CN48" s="62"/>
      <c r="CO48" s="62"/>
      <c r="CP48" s="62"/>
      <c r="CQ48" s="62"/>
      <c r="CR48" s="62"/>
      <c r="CS48" s="62"/>
      <c r="CT48" s="62"/>
      <c r="CU48" s="62"/>
      <c r="CV48" s="62"/>
      <c r="CW48" s="62"/>
      <c r="CX48" s="62"/>
      <c r="CY48" s="62"/>
      <c r="CZ48" s="62"/>
      <c r="DA48" s="62"/>
      <c r="DB48" s="62"/>
      <c r="DC48" s="62"/>
      <c r="DD48" s="62"/>
      <c r="DE48" s="62"/>
      <c r="DF48" s="62"/>
      <c r="DG48" s="62"/>
      <c r="DH48" s="62"/>
      <c r="DI48" s="62"/>
      <c r="DJ48" s="62"/>
      <c r="DK48" s="62"/>
      <c r="DL48" s="62"/>
      <c r="DM48" s="62"/>
      <c r="DN48" s="62"/>
      <c r="DO48" s="62"/>
      <c r="DP48" s="62"/>
      <c r="DQ48" s="62"/>
      <c r="DR48" s="62"/>
      <c r="DS48" s="62"/>
      <c r="DT48" s="62"/>
      <c r="DU48" s="62"/>
      <c r="DV48" s="62"/>
      <c r="DW48" s="62"/>
      <c r="DX48" s="62"/>
      <c r="DY48" s="62"/>
      <c r="DZ48" s="62"/>
      <c r="EA48" s="62"/>
      <c r="EB48" s="62"/>
      <c r="EC48" s="62"/>
      <c r="ED48" s="62"/>
      <c r="EE48" s="62"/>
      <c r="EF48" s="62"/>
      <c r="EG48" s="62"/>
      <c r="EH48" s="62"/>
      <c r="EI48" s="62"/>
      <c r="EJ48" s="62"/>
      <c r="EK48" s="62"/>
      <c r="EL48" s="62"/>
      <c r="EM48" s="62"/>
      <c r="EN48" s="62"/>
      <c r="EO48" s="62"/>
      <c r="EP48" s="62"/>
      <c r="EQ48" s="62"/>
      <c r="ER48" s="62"/>
      <c r="ES48" s="62"/>
      <c r="ET48" s="62"/>
      <c r="EU48" s="62"/>
      <c r="EV48" s="62"/>
      <c r="EW48" s="62"/>
      <c r="EX48" s="62"/>
      <c r="EY48" s="62"/>
      <c r="EZ48" s="62"/>
      <c r="FA48" s="62"/>
      <c r="FB48" s="62"/>
      <c r="FC48" s="62"/>
      <c r="FD48" s="62"/>
      <c r="FE48" s="62"/>
      <c r="FF48" s="62"/>
      <c r="FG48" s="62"/>
      <c r="FH48" s="62"/>
      <c r="FI48" s="62"/>
      <c r="FJ48" s="62"/>
      <c r="FK48" s="62"/>
      <c r="FL48" s="62"/>
      <c r="FM48" s="62"/>
      <c r="FN48" s="62"/>
      <c r="FO48" s="62"/>
      <c r="FP48" s="62"/>
      <c r="FQ48" s="62"/>
      <c r="FR48" s="62"/>
      <c r="FS48" s="62"/>
      <c r="FT48" s="62"/>
      <c r="FU48" s="62"/>
      <c r="FV48" s="62"/>
      <c r="FW48" s="62"/>
      <c r="FX48" s="62"/>
      <c r="FY48" s="62"/>
      <c r="FZ48" s="62"/>
      <c r="GA48" s="62"/>
      <c r="GB48" s="62"/>
      <c r="GC48" s="62"/>
      <c r="GD48" s="62"/>
      <c r="GE48" s="62"/>
      <c r="GF48" s="62"/>
      <c r="GG48" s="62"/>
      <c r="GH48" s="62"/>
      <c r="GI48" s="62"/>
      <c r="GJ48" s="62"/>
      <c r="GK48" s="62"/>
      <c r="GL48" s="62"/>
      <c r="GM48" s="62"/>
      <c r="GN48" s="62"/>
      <c r="GO48" s="62"/>
      <c r="GP48" s="62"/>
      <c r="GQ48" s="62"/>
      <c r="GR48" s="62"/>
      <c r="GS48" s="62"/>
      <c r="GT48" s="62"/>
      <c r="GU48" s="62"/>
      <c r="GV48" s="62"/>
      <c r="GW48" s="62"/>
      <c r="GX48" s="62"/>
      <c r="GY48" s="62"/>
      <c r="GZ48" s="62"/>
      <c r="HA48" s="62"/>
      <c r="HB48" s="62"/>
      <c r="HC48" s="62"/>
      <c r="HD48" s="62"/>
      <c r="HE48" s="62"/>
      <c r="HF48" s="62"/>
      <c r="HG48" s="62"/>
      <c r="HH48" s="62"/>
      <c r="HI48" s="62"/>
      <c r="HJ48" s="62"/>
      <c r="HK48" s="62"/>
      <c r="HL48" s="62"/>
      <c r="HM48" s="62"/>
      <c r="HN48" s="62"/>
      <c r="HO48" s="62"/>
      <c r="HP48" s="62"/>
      <c r="HQ48" s="62"/>
      <c r="HR48" s="62"/>
      <c r="HS48" s="62"/>
      <c r="HT48" s="62"/>
      <c r="HU48" s="62"/>
      <c r="HV48" s="62"/>
      <c r="HW48" s="62"/>
      <c r="HX48" s="62"/>
      <c r="HY48" s="62"/>
      <c r="HZ48" s="62"/>
      <c r="IA48" s="62"/>
      <c r="IB48" s="62"/>
      <c r="IC48" s="62"/>
      <c r="ID48" s="62"/>
      <c r="IE48" s="62"/>
      <c r="IF48" s="62"/>
      <c r="IG48" s="62"/>
      <c r="IH48" s="62"/>
      <c r="II48" s="62"/>
      <c r="IJ48" s="62"/>
      <c r="IK48" s="62"/>
      <c r="IL48" s="62"/>
      <c r="IM48" s="62"/>
      <c r="IN48" s="62"/>
      <c r="IO48" s="62"/>
      <c r="IP48" s="62"/>
      <c r="IQ48" s="62"/>
      <c r="IR48" s="62"/>
      <c r="IS48" s="62"/>
      <c r="IT48" s="62"/>
    </row>
    <row r="49" spans="1:254" ht="12" customHeight="1">
      <c r="A49" s="14" t="s">
        <v>44</v>
      </c>
      <c r="B49" s="130">
        <v>986.49866432671331</v>
      </c>
      <c r="C49" s="130"/>
      <c r="D49" s="129">
        <v>36</v>
      </c>
      <c r="E49" s="130"/>
      <c r="F49" s="130">
        <v>455.10158041752908</v>
      </c>
      <c r="G49" s="130"/>
      <c r="H49" s="129">
        <v>40</v>
      </c>
      <c r="I49" s="130"/>
      <c r="J49" s="130">
        <v>1441.6002447442424</v>
      </c>
      <c r="K49" s="130"/>
      <c r="L49" s="25">
        <v>42</v>
      </c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  <c r="BZ49" s="62"/>
      <c r="CA49" s="62"/>
      <c r="CB49" s="62"/>
      <c r="CC49" s="62"/>
      <c r="CD49" s="62"/>
      <c r="CE49" s="62"/>
      <c r="CF49" s="62"/>
      <c r="CG49" s="62"/>
      <c r="CH49" s="62"/>
      <c r="CI49" s="62"/>
      <c r="CJ49" s="62"/>
      <c r="CK49" s="62"/>
      <c r="CL49" s="62"/>
      <c r="CM49" s="62"/>
      <c r="CN49" s="62"/>
      <c r="CO49" s="62"/>
      <c r="CP49" s="62"/>
      <c r="CQ49" s="62"/>
      <c r="CR49" s="62"/>
      <c r="CS49" s="62"/>
      <c r="CT49" s="62"/>
      <c r="CU49" s="62"/>
      <c r="CV49" s="62"/>
      <c r="CW49" s="62"/>
      <c r="CX49" s="62"/>
      <c r="CY49" s="62"/>
      <c r="CZ49" s="62"/>
      <c r="DA49" s="62"/>
      <c r="DB49" s="62"/>
      <c r="DC49" s="62"/>
      <c r="DD49" s="62"/>
      <c r="DE49" s="62"/>
      <c r="DF49" s="62"/>
      <c r="DG49" s="62"/>
      <c r="DH49" s="62"/>
      <c r="DI49" s="62"/>
      <c r="DJ49" s="62"/>
      <c r="DK49" s="62"/>
      <c r="DL49" s="62"/>
      <c r="DM49" s="62"/>
      <c r="DN49" s="62"/>
      <c r="DO49" s="62"/>
      <c r="DP49" s="62"/>
      <c r="DQ49" s="62"/>
      <c r="DR49" s="62"/>
      <c r="DS49" s="62"/>
      <c r="DT49" s="62"/>
      <c r="DU49" s="62"/>
      <c r="DV49" s="62"/>
      <c r="DW49" s="62"/>
      <c r="DX49" s="62"/>
      <c r="DY49" s="62"/>
      <c r="DZ49" s="62"/>
      <c r="EA49" s="62"/>
      <c r="EB49" s="62"/>
      <c r="EC49" s="62"/>
      <c r="ED49" s="62"/>
      <c r="EE49" s="62"/>
      <c r="EF49" s="62"/>
      <c r="EG49" s="62"/>
      <c r="EH49" s="62"/>
      <c r="EI49" s="62"/>
      <c r="EJ49" s="62"/>
      <c r="EK49" s="62"/>
      <c r="EL49" s="62"/>
      <c r="EM49" s="62"/>
      <c r="EN49" s="62"/>
      <c r="EO49" s="62"/>
      <c r="EP49" s="62"/>
      <c r="EQ49" s="62"/>
      <c r="ER49" s="62"/>
      <c r="ES49" s="62"/>
      <c r="ET49" s="62"/>
      <c r="EU49" s="62"/>
      <c r="EV49" s="62"/>
      <c r="EW49" s="62"/>
      <c r="EX49" s="62"/>
      <c r="EY49" s="62"/>
      <c r="EZ49" s="62"/>
      <c r="FA49" s="62"/>
      <c r="FB49" s="62"/>
      <c r="FC49" s="62"/>
      <c r="FD49" s="62"/>
      <c r="FE49" s="62"/>
      <c r="FF49" s="62"/>
      <c r="FG49" s="62"/>
      <c r="FH49" s="62"/>
      <c r="FI49" s="62"/>
      <c r="FJ49" s="62"/>
      <c r="FK49" s="62"/>
      <c r="FL49" s="62"/>
      <c r="FM49" s="62"/>
      <c r="FN49" s="62"/>
      <c r="FO49" s="62"/>
      <c r="FP49" s="62"/>
      <c r="FQ49" s="62"/>
      <c r="FR49" s="62"/>
      <c r="FS49" s="62"/>
      <c r="FT49" s="62"/>
      <c r="FU49" s="62"/>
      <c r="FV49" s="62"/>
      <c r="FW49" s="62"/>
      <c r="FX49" s="62"/>
      <c r="FY49" s="62"/>
      <c r="FZ49" s="62"/>
      <c r="GA49" s="62"/>
      <c r="GB49" s="62"/>
      <c r="GC49" s="62"/>
      <c r="GD49" s="62"/>
      <c r="GE49" s="62"/>
      <c r="GF49" s="62"/>
      <c r="GG49" s="62"/>
      <c r="GH49" s="62"/>
      <c r="GI49" s="62"/>
      <c r="GJ49" s="62"/>
      <c r="GK49" s="62"/>
      <c r="GL49" s="62"/>
      <c r="GM49" s="62"/>
      <c r="GN49" s="62"/>
      <c r="GO49" s="62"/>
      <c r="GP49" s="62"/>
      <c r="GQ49" s="62"/>
      <c r="GR49" s="62"/>
      <c r="GS49" s="62"/>
      <c r="GT49" s="62"/>
      <c r="GU49" s="62"/>
      <c r="GV49" s="62"/>
      <c r="GW49" s="62"/>
      <c r="GX49" s="62"/>
      <c r="GY49" s="62"/>
      <c r="GZ49" s="62"/>
      <c r="HA49" s="62"/>
      <c r="HB49" s="62"/>
      <c r="HC49" s="62"/>
      <c r="HD49" s="62"/>
      <c r="HE49" s="62"/>
      <c r="HF49" s="62"/>
      <c r="HG49" s="62"/>
      <c r="HH49" s="62"/>
      <c r="HI49" s="62"/>
      <c r="HJ49" s="62"/>
      <c r="HK49" s="62"/>
      <c r="HL49" s="62"/>
      <c r="HM49" s="62"/>
      <c r="HN49" s="62"/>
      <c r="HO49" s="62"/>
      <c r="HP49" s="62"/>
      <c r="HQ49" s="62"/>
      <c r="HR49" s="62"/>
      <c r="HS49" s="62"/>
      <c r="HT49" s="62"/>
      <c r="HU49" s="62"/>
      <c r="HV49" s="62"/>
      <c r="HW49" s="62"/>
      <c r="HX49" s="62"/>
      <c r="HY49" s="62"/>
      <c r="HZ49" s="62"/>
      <c r="IA49" s="62"/>
      <c r="IB49" s="62"/>
      <c r="IC49" s="62"/>
      <c r="ID49" s="62"/>
      <c r="IE49" s="62"/>
      <c r="IF49" s="62"/>
      <c r="IG49" s="62"/>
      <c r="IH49" s="62"/>
      <c r="II49" s="62"/>
      <c r="IJ49" s="62"/>
      <c r="IK49" s="62"/>
      <c r="IL49" s="62"/>
      <c r="IM49" s="62"/>
      <c r="IN49" s="62"/>
      <c r="IO49" s="62"/>
      <c r="IP49" s="62"/>
      <c r="IQ49" s="62"/>
      <c r="IR49" s="62"/>
      <c r="IS49" s="62"/>
      <c r="IT49" s="62"/>
    </row>
    <row r="50" spans="1:254" ht="12" customHeight="1">
      <c r="A50" s="14" t="s">
        <v>22</v>
      </c>
      <c r="B50" s="130">
        <v>971.36925510267201</v>
      </c>
      <c r="C50" s="130"/>
      <c r="D50" s="129">
        <v>37</v>
      </c>
      <c r="E50" s="130"/>
      <c r="F50" s="130">
        <v>444.05965951117759</v>
      </c>
      <c r="G50" s="130"/>
      <c r="H50" s="129">
        <v>43</v>
      </c>
      <c r="I50" s="130"/>
      <c r="J50" s="130">
        <v>1415.4289146138497</v>
      </c>
      <c r="K50" s="130"/>
      <c r="L50" s="25">
        <v>43</v>
      </c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2"/>
      <c r="CA50" s="62"/>
      <c r="CB50" s="62"/>
      <c r="CC50" s="62"/>
      <c r="CD50" s="62"/>
      <c r="CE50" s="62"/>
      <c r="CF50" s="62"/>
      <c r="CG50" s="62"/>
      <c r="CH50" s="62"/>
      <c r="CI50" s="62"/>
      <c r="CJ50" s="62"/>
      <c r="CK50" s="62"/>
      <c r="CL50" s="62"/>
      <c r="CM50" s="62"/>
      <c r="CN50" s="62"/>
      <c r="CO50" s="62"/>
      <c r="CP50" s="62"/>
      <c r="CQ50" s="62"/>
      <c r="CR50" s="62"/>
      <c r="CS50" s="62"/>
      <c r="CT50" s="62"/>
      <c r="CU50" s="62"/>
      <c r="CV50" s="62"/>
      <c r="CW50" s="62"/>
      <c r="CX50" s="62"/>
      <c r="CY50" s="62"/>
      <c r="CZ50" s="62"/>
      <c r="DA50" s="62"/>
      <c r="DB50" s="62"/>
      <c r="DC50" s="62"/>
      <c r="DD50" s="62"/>
      <c r="DE50" s="62"/>
      <c r="DF50" s="62"/>
      <c r="DG50" s="62"/>
      <c r="DH50" s="62"/>
      <c r="DI50" s="62"/>
      <c r="DJ50" s="62"/>
      <c r="DK50" s="62"/>
      <c r="DL50" s="62"/>
      <c r="DM50" s="62"/>
      <c r="DN50" s="62"/>
      <c r="DO50" s="62"/>
      <c r="DP50" s="62"/>
      <c r="DQ50" s="62"/>
      <c r="DR50" s="62"/>
      <c r="DS50" s="62"/>
      <c r="DT50" s="62"/>
      <c r="DU50" s="62"/>
      <c r="DV50" s="62"/>
      <c r="DW50" s="62"/>
      <c r="DX50" s="62"/>
      <c r="DY50" s="62"/>
      <c r="DZ50" s="62"/>
      <c r="EA50" s="62"/>
      <c r="EB50" s="62"/>
      <c r="EC50" s="62"/>
      <c r="ED50" s="62"/>
      <c r="EE50" s="62"/>
      <c r="EF50" s="62"/>
      <c r="EG50" s="62"/>
      <c r="EH50" s="62"/>
      <c r="EI50" s="62"/>
      <c r="EJ50" s="62"/>
      <c r="EK50" s="62"/>
      <c r="EL50" s="62"/>
      <c r="EM50" s="62"/>
      <c r="EN50" s="62"/>
      <c r="EO50" s="62"/>
      <c r="EP50" s="62"/>
      <c r="EQ50" s="62"/>
      <c r="ER50" s="62"/>
      <c r="ES50" s="62"/>
      <c r="ET50" s="62"/>
      <c r="EU50" s="62"/>
      <c r="EV50" s="62"/>
      <c r="EW50" s="62"/>
      <c r="EX50" s="62"/>
      <c r="EY50" s="62"/>
      <c r="EZ50" s="62"/>
      <c r="FA50" s="62"/>
      <c r="FB50" s="62"/>
      <c r="FC50" s="62"/>
      <c r="FD50" s="62"/>
      <c r="FE50" s="62"/>
      <c r="FF50" s="62"/>
      <c r="FG50" s="62"/>
      <c r="FH50" s="62"/>
      <c r="FI50" s="62"/>
      <c r="FJ50" s="62"/>
      <c r="FK50" s="62"/>
      <c r="FL50" s="62"/>
      <c r="FM50" s="62"/>
      <c r="FN50" s="62"/>
      <c r="FO50" s="62"/>
      <c r="FP50" s="62"/>
      <c r="FQ50" s="62"/>
      <c r="FR50" s="62"/>
      <c r="FS50" s="62"/>
      <c r="FT50" s="62"/>
      <c r="FU50" s="62"/>
      <c r="FV50" s="62"/>
      <c r="FW50" s="62"/>
      <c r="FX50" s="62"/>
      <c r="FY50" s="62"/>
      <c r="FZ50" s="62"/>
      <c r="GA50" s="62"/>
      <c r="GB50" s="62"/>
      <c r="GC50" s="62"/>
      <c r="GD50" s="62"/>
      <c r="GE50" s="62"/>
      <c r="GF50" s="62"/>
      <c r="GG50" s="62"/>
      <c r="GH50" s="62"/>
      <c r="GI50" s="62"/>
      <c r="GJ50" s="62"/>
      <c r="GK50" s="62"/>
      <c r="GL50" s="62"/>
      <c r="GM50" s="62"/>
      <c r="GN50" s="62"/>
      <c r="GO50" s="62"/>
      <c r="GP50" s="62"/>
      <c r="GQ50" s="62"/>
      <c r="GR50" s="62"/>
      <c r="GS50" s="62"/>
      <c r="GT50" s="62"/>
      <c r="GU50" s="62"/>
      <c r="GV50" s="62"/>
      <c r="GW50" s="62"/>
      <c r="GX50" s="62"/>
      <c r="GY50" s="62"/>
      <c r="GZ50" s="62"/>
      <c r="HA50" s="62"/>
      <c r="HB50" s="62"/>
      <c r="HC50" s="62"/>
      <c r="HD50" s="62"/>
      <c r="HE50" s="62"/>
      <c r="HF50" s="62"/>
      <c r="HG50" s="62"/>
      <c r="HH50" s="62"/>
      <c r="HI50" s="62"/>
      <c r="HJ50" s="62"/>
      <c r="HK50" s="62"/>
      <c r="HL50" s="62"/>
      <c r="HM50" s="62"/>
      <c r="HN50" s="62"/>
      <c r="HO50" s="62"/>
      <c r="HP50" s="62"/>
      <c r="HQ50" s="62"/>
      <c r="HR50" s="62"/>
      <c r="HS50" s="62"/>
      <c r="HT50" s="62"/>
      <c r="HU50" s="62"/>
      <c r="HV50" s="62"/>
      <c r="HW50" s="62"/>
      <c r="HX50" s="62"/>
      <c r="HY50" s="62"/>
      <c r="HZ50" s="62"/>
      <c r="IA50" s="62"/>
      <c r="IB50" s="62"/>
      <c r="IC50" s="62"/>
      <c r="ID50" s="62"/>
      <c r="IE50" s="62"/>
      <c r="IF50" s="62"/>
      <c r="IG50" s="62"/>
      <c r="IH50" s="62"/>
      <c r="II50" s="62"/>
      <c r="IJ50" s="62"/>
      <c r="IK50" s="62"/>
      <c r="IL50" s="62"/>
      <c r="IM50" s="62"/>
      <c r="IN50" s="62"/>
      <c r="IO50" s="62"/>
      <c r="IP50" s="62"/>
      <c r="IQ50" s="62"/>
      <c r="IR50" s="62"/>
      <c r="IS50" s="62"/>
      <c r="IT50" s="62"/>
    </row>
    <row r="51" spans="1:254" ht="12" customHeight="1">
      <c r="A51" s="14" t="s">
        <v>37</v>
      </c>
      <c r="B51" s="130">
        <v>915.18099000658447</v>
      </c>
      <c r="C51" s="130"/>
      <c r="D51" s="129">
        <v>40</v>
      </c>
      <c r="E51" s="130"/>
      <c r="F51" s="130">
        <v>436.86424886259857</v>
      </c>
      <c r="G51" s="130"/>
      <c r="H51" s="129">
        <v>44</v>
      </c>
      <c r="I51" s="130"/>
      <c r="J51" s="130">
        <v>1352.0452388691831</v>
      </c>
      <c r="K51" s="130"/>
      <c r="L51" s="25">
        <v>44</v>
      </c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  <c r="BR51" s="62"/>
      <c r="BS51" s="62"/>
      <c r="BT51" s="62"/>
      <c r="BU51" s="62"/>
      <c r="BV51" s="62"/>
      <c r="BW51" s="62"/>
      <c r="BX51" s="62"/>
      <c r="BY51" s="62"/>
      <c r="BZ51" s="62"/>
      <c r="CA51" s="62"/>
      <c r="CB51" s="62"/>
      <c r="CC51" s="62"/>
      <c r="CD51" s="62"/>
      <c r="CE51" s="62"/>
      <c r="CF51" s="62"/>
      <c r="CG51" s="62"/>
      <c r="CH51" s="62"/>
      <c r="CI51" s="62"/>
      <c r="CJ51" s="62"/>
      <c r="CK51" s="62"/>
      <c r="CL51" s="62"/>
      <c r="CM51" s="62"/>
      <c r="CN51" s="62"/>
      <c r="CO51" s="62"/>
      <c r="CP51" s="62"/>
      <c r="CQ51" s="62"/>
      <c r="CR51" s="62"/>
      <c r="CS51" s="62"/>
      <c r="CT51" s="62"/>
      <c r="CU51" s="62"/>
      <c r="CV51" s="62"/>
      <c r="CW51" s="62"/>
      <c r="CX51" s="62"/>
      <c r="CY51" s="62"/>
      <c r="CZ51" s="62"/>
      <c r="DA51" s="62"/>
      <c r="DB51" s="62"/>
      <c r="DC51" s="62"/>
      <c r="DD51" s="62"/>
      <c r="DE51" s="62"/>
      <c r="DF51" s="62"/>
      <c r="DG51" s="62"/>
      <c r="DH51" s="62"/>
      <c r="DI51" s="62"/>
      <c r="DJ51" s="62"/>
      <c r="DK51" s="62"/>
      <c r="DL51" s="62"/>
      <c r="DM51" s="62"/>
      <c r="DN51" s="62"/>
      <c r="DO51" s="62"/>
      <c r="DP51" s="62"/>
      <c r="DQ51" s="62"/>
      <c r="DR51" s="62"/>
      <c r="DS51" s="62"/>
      <c r="DT51" s="62"/>
      <c r="DU51" s="62"/>
      <c r="DV51" s="62"/>
      <c r="DW51" s="62"/>
      <c r="DX51" s="62"/>
      <c r="DY51" s="62"/>
      <c r="DZ51" s="62"/>
      <c r="EA51" s="62"/>
      <c r="EB51" s="62"/>
      <c r="EC51" s="62"/>
      <c r="ED51" s="62"/>
      <c r="EE51" s="62"/>
      <c r="EF51" s="62"/>
      <c r="EG51" s="62"/>
      <c r="EH51" s="62"/>
      <c r="EI51" s="62"/>
      <c r="EJ51" s="62"/>
      <c r="EK51" s="62"/>
      <c r="EL51" s="62"/>
      <c r="EM51" s="62"/>
      <c r="EN51" s="62"/>
      <c r="EO51" s="62"/>
      <c r="EP51" s="62"/>
      <c r="EQ51" s="62"/>
      <c r="ER51" s="62"/>
      <c r="ES51" s="62"/>
      <c r="ET51" s="62"/>
      <c r="EU51" s="62"/>
      <c r="EV51" s="62"/>
      <c r="EW51" s="62"/>
      <c r="EX51" s="62"/>
      <c r="EY51" s="62"/>
      <c r="EZ51" s="62"/>
      <c r="FA51" s="62"/>
      <c r="FB51" s="62"/>
      <c r="FC51" s="62"/>
      <c r="FD51" s="62"/>
      <c r="FE51" s="62"/>
      <c r="FF51" s="62"/>
      <c r="FG51" s="62"/>
      <c r="FH51" s="62"/>
      <c r="FI51" s="62"/>
      <c r="FJ51" s="62"/>
      <c r="FK51" s="62"/>
      <c r="FL51" s="62"/>
      <c r="FM51" s="62"/>
      <c r="FN51" s="62"/>
      <c r="FO51" s="62"/>
      <c r="FP51" s="62"/>
      <c r="FQ51" s="62"/>
      <c r="FR51" s="62"/>
      <c r="FS51" s="62"/>
      <c r="FT51" s="62"/>
      <c r="FU51" s="62"/>
      <c r="FV51" s="62"/>
      <c r="FW51" s="62"/>
      <c r="FX51" s="62"/>
      <c r="FY51" s="62"/>
      <c r="FZ51" s="62"/>
      <c r="GA51" s="62"/>
      <c r="GB51" s="62"/>
      <c r="GC51" s="62"/>
      <c r="GD51" s="62"/>
      <c r="GE51" s="62"/>
      <c r="GF51" s="62"/>
      <c r="GG51" s="62"/>
      <c r="GH51" s="62"/>
      <c r="GI51" s="62"/>
      <c r="GJ51" s="62"/>
      <c r="GK51" s="62"/>
      <c r="GL51" s="62"/>
      <c r="GM51" s="62"/>
      <c r="GN51" s="62"/>
      <c r="GO51" s="62"/>
      <c r="GP51" s="62"/>
      <c r="GQ51" s="62"/>
      <c r="GR51" s="62"/>
      <c r="GS51" s="62"/>
      <c r="GT51" s="62"/>
      <c r="GU51" s="62"/>
      <c r="GV51" s="62"/>
      <c r="GW51" s="62"/>
      <c r="GX51" s="62"/>
      <c r="GY51" s="62"/>
      <c r="GZ51" s="62"/>
      <c r="HA51" s="62"/>
      <c r="HB51" s="62"/>
      <c r="HC51" s="62"/>
      <c r="HD51" s="62"/>
      <c r="HE51" s="62"/>
      <c r="HF51" s="62"/>
      <c r="HG51" s="62"/>
      <c r="HH51" s="62"/>
      <c r="HI51" s="62"/>
      <c r="HJ51" s="62"/>
      <c r="HK51" s="62"/>
      <c r="HL51" s="62"/>
      <c r="HM51" s="62"/>
      <c r="HN51" s="62"/>
      <c r="HO51" s="62"/>
      <c r="HP51" s="62"/>
      <c r="HQ51" s="62"/>
      <c r="HR51" s="62"/>
      <c r="HS51" s="62"/>
      <c r="HT51" s="62"/>
      <c r="HU51" s="62"/>
      <c r="HV51" s="62"/>
      <c r="HW51" s="62"/>
      <c r="HX51" s="62"/>
      <c r="HY51" s="62"/>
      <c r="HZ51" s="62"/>
      <c r="IA51" s="62"/>
      <c r="IB51" s="62"/>
      <c r="IC51" s="62"/>
      <c r="ID51" s="62"/>
      <c r="IE51" s="62"/>
      <c r="IF51" s="62"/>
      <c r="IG51" s="62"/>
      <c r="IH51" s="62"/>
      <c r="II51" s="62"/>
      <c r="IJ51" s="62"/>
      <c r="IK51" s="62"/>
      <c r="IL51" s="62"/>
      <c r="IM51" s="62"/>
      <c r="IN51" s="62"/>
      <c r="IO51" s="62"/>
      <c r="IP51" s="62"/>
      <c r="IQ51" s="62"/>
      <c r="IR51" s="62"/>
      <c r="IS51" s="62"/>
      <c r="IT51" s="62"/>
    </row>
    <row r="52" spans="1:254" ht="12" customHeight="1">
      <c r="A52" s="14" t="s">
        <v>43</v>
      </c>
      <c r="B52" s="130">
        <v>908.09669164790921</v>
      </c>
      <c r="C52" s="130"/>
      <c r="D52" s="129">
        <v>41</v>
      </c>
      <c r="E52" s="130"/>
      <c r="F52" s="130">
        <v>435.30246814256424</v>
      </c>
      <c r="G52" s="130"/>
      <c r="H52" s="129">
        <v>45</v>
      </c>
      <c r="I52" s="130"/>
      <c r="J52" s="130">
        <v>1343.3993567361222</v>
      </c>
      <c r="K52" s="130"/>
      <c r="L52" s="25">
        <v>45</v>
      </c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  <c r="BR52" s="62"/>
      <c r="BS52" s="62"/>
      <c r="BT52" s="62"/>
      <c r="BU52" s="62"/>
      <c r="BV52" s="62"/>
      <c r="BW52" s="62"/>
      <c r="BX52" s="62"/>
      <c r="BY52" s="62"/>
      <c r="BZ52" s="62"/>
      <c r="CA52" s="62"/>
      <c r="CB52" s="62"/>
      <c r="CC52" s="62"/>
      <c r="CD52" s="62"/>
      <c r="CE52" s="62"/>
      <c r="CF52" s="62"/>
      <c r="CG52" s="62"/>
      <c r="CH52" s="62"/>
      <c r="CI52" s="62"/>
      <c r="CJ52" s="62"/>
      <c r="CK52" s="62"/>
      <c r="CL52" s="62"/>
      <c r="CM52" s="62"/>
      <c r="CN52" s="62"/>
      <c r="CO52" s="62"/>
      <c r="CP52" s="62"/>
      <c r="CQ52" s="62"/>
      <c r="CR52" s="62"/>
      <c r="CS52" s="62"/>
      <c r="CT52" s="62"/>
      <c r="CU52" s="62"/>
      <c r="CV52" s="62"/>
      <c r="CW52" s="62"/>
      <c r="CX52" s="62"/>
      <c r="CY52" s="62"/>
      <c r="CZ52" s="62"/>
      <c r="DA52" s="62"/>
      <c r="DB52" s="62"/>
      <c r="DC52" s="62"/>
      <c r="DD52" s="62"/>
      <c r="DE52" s="62"/>
      <c r="DF52" s="62"/>
      <c r="DG52" s="62"/>
      <c r="DH52" s="62"/>
      <c r="DI52" s="62"/>
      <c r="DJ52" s="62"/>
      <c r="DK52" s="62"/>
      <c r="DL52" s="62"/>
      <c r="DM52" s="62"/>
      <c r="DN52" s="62"/>
      <c r="DO52" s="62"/>
      <c r="DP52" s="62"/>
      <c r="DQ52" s="62"/>
      <c r="DR52" s="62"/>
      <c r="DS52" s="62"/>
      <c r="DT52" s="62"/>
      <c r="DU52" s="62"/>
      <c r="DV52" s="62"/>
      <c r="DW52" s="62"/>
      <c r="DX52" s="62"/>
      <c r="DY52" s="62"/>
      <c r="DZ52" s="62"/>
      <c r="EA52" s="62"/>
      <c r="EB52" s="62"/>
      <c r="EC52" s="62"/>
      <c r="ED52" s="62"/>
      <c r="EE52" s="62"/>
      <c r="EF52" s="62"/>
      <c r="EG52" s="62"/>
      <c r="EH52" s="62"/>
      <c r="EI52" s="62"/>
      <c r="EJ52" s="62"/>
      <c r="EK52" s="62"/>
      <c r="EL52" s="62"/>
      <c r="EM52" s="62"/>
      <c r="EN52" s="62"/>
      <c r="EO52" s="62"/>
      <c r="EP52" s="62"/>
      <c r="EQ52" s="62"/>
      <c r="ER52" s="62"/>
      <c r="ES52" s="62"/>
      <c r="ET52" s="62"/>
      <c r="EU52" s="62"/>
      <c r="EV52" s="62"/>
      <c r="EW52" s="62"/>
      <c r="EX52" s="62"/>
      <c r="EY52" s="62"/>
      <c r="EZ52" s="62"/>
      <c r="FA52" s="62"/>
      <c r="FB52" s="62"/>
      <c r="FC52" s="62"/>
      <c r="FD52" s="62"/>
      <c r="FE52" s="62"/>
      <c r="FF52" s="62"/>
      <c r="FG52" s="62"/>
      <c r="FH52" s="62"/>
      <c r="FI52" s="62"/>
      <c r="FJ52" s="62"/>
      <c r="FK52" s="62"/>
      <c r="FL52" s="62"/>
      <c r="FM52" s="62"/>
      <c r="FN52" s="62"/>
      <c r="FO52" s="62"/>
      <c r="FP52" s="62"/>
      <c r="FQ52" s="62"/>
      <c r="FR52" s="62"/>
      <c r="FS52" s="62"/>
      <c r="FT52" s="62"/>
      <c r="FU52" s="62"/>
      <c r="FV52" s="62"/>
      <c r="FW52" s="62"/>
      <c r="FX52" s="62"/>
      <c r="FY52" s="62"/>
      <c r="FZ52" s="62"/>
      <c r="GA52" s="62"/>
      <c r="GB52" s="62"/>
      <c r="GC52" s="62"/>
      <c r="GD52" s="62"/>
      <c r="GE52" s="62"/>
      <c r="GF52" s="62"/>
      <c r="GG52" s="62"/>
      <c r="GH52" s="62"/>
      <c r="GI52" s="62"/>
      <c r="GJ52" s="62"/>
      <c r="GK52" s="62"/>
      <c r="GL52" s="62"/>
      <c r="GM52" s="62"/>
      <c r="GN52" s="62"/>
      <c r="GO52" s="62"/>
      <c r="GP52" s="62"/>
      <c r="GQ52" s="62"/>
      <c r="GR52" s="62"/>
      <c r="GS52" s="62"/>
      <c r="GT52" s="62"/>
      <c r="GU52" s="62"/>
      <c r="GV52" s="62"/>
      <c r="GW52" s="62"/>
      <c r="GX52" s="62"/>
      <c r="GY52" s="62"/>
      <c r="GZ52" s="62"/>
      <c r="HA52" s="62"/>
      <c r="HB52" s="62"/>
      <c r="HC52" s="62"/>
      <c r="HD52" s="62"/>
      <c r="HE52" s="62"/>
      <c r="HF52" s="62"/>
      <c r="HG52" s="62"/>
      <c r="HH52" s="62"/>
      <c r="HI52" s="62"/>
      <c r="HJ52" s="62"/>
      <c r="HK52" s="62"/>
      <c r="HL52" s="62"/>
      <c r="HM52" s="62"/>
      <c r="HN52" s="62"/>
      <c r="HO52" s="62"/>
      <c r="HP52" s="62"/>
      <c r="HQ52" s="62"/>
      <c r="HR52" s="62"/>
      <c r="HS52" s="62"/>
      <c r="HT52" s="62"/>
      <c r="HU52" s="62"/>
      <c r="HV52" s="62"/>
      <c r="HW52" s="62"/>
      <c r="HX52" s="62"/>
      <c r="HY52" s="62"/>
      <c r="HZ52" s="62"/>
      <c r="IA52" s="62"/>
      <c r="IB52" s="62"/>
      <c r="IC52" s="62"/>
      <c r="ID52" s="62"/>
      <c r="IE52" s="62"/>
      <c r="IF52" s="62"/>
      <c r="IG52" s="62"/>
      <c r="IH52" s="62"/>
      <c r="II52" s="62"/>
      <c r="IJ52" s="62"/>
      <c r="IK52" s="62"/>
      <c r="IL52" s="62"/>
      <c r="IM52" s="62"/>
      <c r="IN52" s="62"/>
      <c r="IO52" s="62"/>
      <c r="IP52" s="62"/>
      <c r="IQ52" s="62"/>
      <c r="IR52" s="62"/>
      <c r="IS52" s="62"/>
      <c r="IT52" s="62"/>
    </row>
    <row r="53" spans="1:254" ht="12" customHeight="1">
      <c r="A53" s="14" t="s">
        <v>6</v>
      </c>
      <c r="B53" s="130">
        <v>333.58917725765252</v>
      </c>
      <c r="C53" s="130"/>
      <c r="D53" s="129">
        <v>46</v>
      </c>
      <c r="E53" s="130"/>
      <c r="F53" s="130">
        <v>593.96616600188077</v>
      </c>
      <c r="G53" s="130"/>
      <c r="H53" s="129">
        <v>28</v>
      </c>
      <c r="I53" s="130"/>
      <c r="J53" s="130">
        <v>927.5539823875954</v>
      </c>
      <c r="K53" s="130"/>
      <c r="L53" s="25">
        <v>46</v>
      </c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2"/>
      <c r="CA53" s="62"/>
      <c r="CB53" s="62"/>
      <c r="CC53" s="62"/>
      <c r="CD53" s="62"/>
      <c r="CE53" s="62"/>
      <c r="CF53" s="62"/>
      <c r="CG53" s="62"/>
      <c r="CH53" s="62"/>
      <c r="CI53" s="62"/>
      <c r="CJ53" s="62"/>
      <c r="CK53" s="62"/>
      <c r="CL53" s="62"/>
      <c r="CM53" s="62"/>
      <c r="CN53" s="62"/>
      <c r="CO53" s="62"/>
      <c r="CP53" s="62"/>
      <c r="CQ53" s="62"/>
      <c r="CR53" s="62"/>
      <c r="CS53" s="62"/>
      <c r="CT53" s="62"/>
      <c r="CU53" s="62"/>
      <c r="CV53" s="62"/>
      <c r="CW53" s="62"/>
      <c r="CX53" s="62"/>
      <c r="CY53" s="62"/>
      <c r="CZ53" s="62"/>
      <c r="DA53" s="62"/>
      <c r="DB53" s="62"/>
      <c r="DC53" s="62"/>
      <c r="DD53" s="62"/>
      <c r="DE53" s="62"/>
      <c r="DF53" s="62"/>
      <c r="DG53" s="62"/>
      <c r="DH53" s="62"/>
      <c r="DI53" s="62"/>
      <c r="DJ53" s="62"/>
      <c r="DK53" s="62"/>
      <c r="DL53" s="62"/>
      <c r="DM53" s="62"/>
      <c r="DN53" s="62"/>
      <c r="DO53" s="62"/>
      <c r="DP53" s="62"/>
      <c r="DQ53" s="62"/>
      <c r="DR53" s="62"/>
      <c r="DS53" s="62"/>
      <c r="DT53" s="62"/>
      <c r="DU53" s="62"/>
      <c r="DV53" s="62"/>
      <c r="DW53" s="62"/>
      <c r="DX53" s="62"/>
      <c r="DY53" s="62"/>
      <c r="DZ53" s="62"/>
      <c r="EA53" s="62"/>
      <c r="EB53" s="62"/>
      <c r="EC53" s="62"/>
      <c r="ED53" s="62"/>
      <c r="EE53" s="62"/>
      <c r="EF53" s="62"/>
      <c r="EG53" s="62"/>
      <c r="EH53" s="62"/>
      <c r="EI53" s="62"/>
      <c r="EJ53" s="62"/>
      <c r="EK53" s="62"/>
      <c r="EL53" s="62"/>
      <c r="EM53" s="62"/>
      <c r="EN53" s="62"/>
      <c r="EO53" s="62"/>
      <c r="EP53" s="62"/>
      <c r="EQ53" s="62"/>
      <c r="ER53" s="62"/>
      <c r="ES53" s="62"/>
      <c r="ET53" s="62"/>
      <c r="EU53" s="62"/>
      <c r="EV53" s="62"/>
      <c r="EW53" s="62"/>
      <c r="EX53" s="62"/>
      <c r="EY53" s="62"/>
      <c r="EZ53" s="62"/>
      <c r="FA53" s="62"/>
      <c r="FB53" s="62"/>
      <c r="FC53" s="62"/>
      <c r="FD53" s="62"/>
      <c r="FE53" s="62"/>
      <c r="FF53" s="62"/>
      <c r="FG53" s="62"/>
      <c r="FH53" s="62"/>
      <c r="FI53" s="62"/>
      <c r="FJ53" s="62"/>
      <c r="FK53" s="62"/>
      <c r="FL53" s="62"/>
      <c r="FM53" s="62"/>
      <c r="FN53" s="62"/>
      <c r="FO53" s="62"/>
      <c r="FP53" s="62"/>
      <c r="FQ53" s="62"/>
      <c r="FR53" s="62"/>
      <c r="FS53" s="62"/>
      <c r="FT53" s="62"/>
      <c r="FU53" s="62"/>
      <c r="FV53" s="62"/>
      <c r="FW53" s="62"/>
      <c r="FX53" s="62"/>
      <c r="FY53" s="62"/>
      <c r="FZ53" s="62"/>
      <c r="GA53" s="62"/>
      <c r="GB53" s="62"/>
      <c r="GC53" s="62"/>
      <c r="GD53" s="62"/>
      <c r="GE53" s="62"/>
      <c r="GF53" s="62"/>
      <c r="GG53" s="62"/>
      <c r="GH53" s="62"/>
      <c r="GI53" s="62"/>
      <c r="GJ53" s="62"/>
      <c r="GK53" s="62"/>
      <c r="GL53" s="62"/>
      <c r="GM53" s="62"/>
      <c r="GN53" s="62"/>
      <c r="GO53" s="62"/>
      <c r="GP53" s="62"/>
      <c r="GQ53" s="62"/>
      <c r="GR53" s="62"/>
      <c r="GS53" s="62"/>
      <c r="GT53" s="62"/>
      <c r="GU53" s="62"/>
      <c r="GV53" s="62"/>
      <c r="GW53" s="62"/>
      <c r="GX53" s="62"/>
      <c r="GY53" s="62"/>
      <c r="GZ53" s="62"/>
      <c r="HA53" s="62"/>
      <c r="HB53" s="62"/>
      <c r="HC53" s="62"/>
      <c r="HD53" s="62"/>
      <c r="HE53" s="62"/>
      <c r="HF53" s="62"/>
      <c r="HG53" s="62"/>
      <c r="HH53" s="62"/>
      <c r="HI53" s="62"/>
      <c r="HJ53" s="62"/>
      <c r="HK53" s="62"/>
      <c r="HL53" s="62"/>
      <c r="HM53" s="62"/>
      <c r="HN53" s="62"/>
      <c r="HO53" s="62"/>
      <c r="HP53" s="62"/>
      <c r="HQ53" s="62"/>
      <c r="HR53" s="62"/>
      <c r="HS53" s="62"/>
      <c r="HT53" s="62"/>
      <c r="HU53" s="62"/>
      <c r="HV53" s="62"/>
      <c r="HW53" s="62"/>
      <c r="HX53" s="62"/>
      <c r="HY53" s="62"/>
      <c r="HZ53" s="62"/>
      <c r="IA53" s="62"/>
      <c r="IB53" s="62"/>
      <c r="IC53" s="62"/>
      <c r="ID53" s="62"/>
      <c r="IE53" s="62"/>
      <c r="IF53" s="62"/>
      <c r="IG53" s="62"/>
      <c r="IH53" s="62"/>
      <c r="II53" s="62"/>
      <c r="IJ53" s="62"/>
      <c r="IK53" s="62"/>
      <c r="IL53" s="62"/>
      <c r="IM53" s="62"/>
      <c r="IN53" s="62"/>
      <c r="IO53" s="62"/>
      <c r="IP53" s="62"/>
      <c r="IQ53" s="62"/>
      <c r="IR53" s="62"/>
      <c r="IS53" s="62"/>
      <c r="IT53" s="62"/>
    </row>
    <row r="54" spans="1:254" ht="12" customHeight="1">
      <c r="A54" s="14" t="s">
        <v>49</v>
      </c>
      <c r="B54" s="130">
        <v>0</v>
      </c>
      <c r="C54" s="130"/>
      <c r="D54" s="129">
        <v>47</v>
      </c>
      <c r="E54" s="130"/>
      <c r="F54" s="130">
        <v>714.32112048542319</v>
      </c>
      <c r="G54" s="130"/>
      <c r="H54" s="129">
        <v>12</v>
      </c>
      <c r="I54" s="130"/>
      <c r="J54" s="130">
        <v>714.32112048542319</v>
      </c>
      <c r="K54" s="130"/>
      <c r="L54" s="25">
        <v>47</v>
      </c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2"/>
      <c r="CA54" s="62"/>
      <c r="CB54" s="62"/>
      <c r="CC54" s="62"/>
      <c r="CD54" s="62"/>
      <c r="CE54" s="62"/>
      <c r="CF54" s="62"/>
      <c r="CG54" s="62"/>
      <c r="CH54" s="62"/>
      <c r="CI54" s="62"/>
      <c r="CJ54" s="62"/>
      <c r="CK54" s="62"/>
      <c r="CL54" s="62"/>
      <c r="CM54" s="62"/>
      <c r="CN54" s="62"/>
      <c r="CO54" s="62"/>
      <c r="CP54" s="62"/>
      <c r="CQ54" s="62"/>
      <c r="CR54" s="62"/>
      <c r="CS54" s="62"/>
      <c r="CT54" s="62"/>
      <c r="CU54" s="62"/>
      <c r="CV54" s="62"/>
      <c r="CW54" s="62"/>
      <c r="CX54" s="62"/>
      <c r="CY54" s="62"/>
      <c r="CZ54" s="62"/>
      <c r="DA54" s="62"/>
      <c r="DB54" s="62"/>
      <c r="DC54" s="62"/>
      <c r="DD54" s="62"/>
      <c r="DE54" s="62"/>
      <c r="DF54" s="62"/>
      <c r="DG54" s="62"/>
      <c r="DH54" s="62"/>
      <c r="DI54" s="62"/>
      <c r="DJ54" s="62"/>
      <c r="DK54" s="62"/>
      <c r="DL54" s="62"/>
      <c r="DM54" s="62"/>
      <c r="DN54" s="62"/>
      <c r="DO54" s="62"/>
      <c r="DP54" s="62"/>
      <c r="DQ54" s="62"/>
      <c r="DR54" s="62"/>
      <c r="DS54" s="62"/>
      <c r="DT54" s="62"/>
      <c r="DU54" s="62"/>
      <c r="DV54" s="62"/>
      <c r="DW54" s="62"/>
      <c r="DX54" s="62"/>
      <c r="DY54" s="62"/>
      <c r="DZ54" s="62"/>
      <c r="EA54" s="62"/>
      <c r="EB54" s="62"/>
      <c r="EC54" s="62"/>
      <c r="ED54" s="62"/>
      <c r="EE54" s="62"/>
      <c r="EF54" s="62"/>
      <c r="EG54" s="62"/>
      <c r="EH54" s="62"/>
      <c r="EI54" s="62"/>
      <c r="EJ54" s="62"/>
      <c r="EK54" s="62"/>
      <c r="EL54" s="62"/>
      <c r="EM54" s="62"/>
      <c r="EN54" s="62"/>
      <c r="EO54" s="62"/>
      <c r="EP54" s="62"/>
      <c r="EQ54" s="62"/>
      <c r="ER54" s="62"/>
      <c r="ES54" s="62"/>
      <c r="ET54" s="62"/>
      <c r="EU54" s="62"/>
      <c r="EV54" s="62"/>
      <c r="EW54" s="62"/>
      <c r="EX54" s="62"/>
      <c r="EY54" s="62"/>
      <c r="EZ54" s="62"/>
      <c r="FA54" s="62"/>
      <c r="FB54" s="62"/>
      <c r="FC54" s="62"/>
      <c r="FD54" s="62"/>
      <c r="FE54" s="62"/>
      <c r="FF54" s="62"/>
      <c r="FG54" s="62"/>
      <c r="FH54" s="62"/>
      <c r="FI54" s="62"/>
      <c r="FJ54" s="62"/>
      <c r="FK54" s="62"/>
      <c r="FL54" s="62"/>
      <c r="FM54" s="62"/>
      <c r="FN54" s="62"/>
      <c r="FO54" s="62"/>
      <c r="FP54" s="62"/>
      <c r="FQ54" s="62"/>
      <c r="FR54" s="62"/>
      <c r="FS54" s="62"/>
      <c r="FT54" s="62"/>
      <c r="FU54" s="62"/>
      <c r="FV54" s="62"/>
      <c r="FW54" s="62"/>
      <c r="FX54" s="62"/>
      <c r="FY54" s="62"/>
      <c r="FZ54" s="62"/>
      <c r="GA54" s="62"/>
      <c r="GB54" s="62"/>
      <c r="GC54" s="62"/>
      <c r="GD54" s="62"/>
      <c r="GE54" s="62"/>
      <c r="GF54" s="62"/>
      <c r="GG54" s="62"/>
      <c r="GH54" s="62"/>
      <c r="GI54" s="62"/>
      <c r="GJ54" s="62"/>
      <c r="GK54" s="62"/>
      <c r="GL54" s="62"/>
      <c r="GM54" s="62"/>
      <c r="GN54" s="62"/>
      <c r="GO54" s="62"/>
      <c r="GP54" s="62"/>
      <c r="GQ54" s="62"/>
      <c r="GR54" s="62"/>
      <c r="GS54" s="62"/>
      <c r="GT54" s="62"/>
      <c r="GU54" s="62"/>
      <c r="GV54" s="62"/>
      <c r="GW54" s="62"/>
      <c r="GX54" s="62"/>
      <c r="GY54" s="62"/>
      <c r="GZ54" s="62"/>
      <c r="HA54" s="62"/>
      <c r="HB54" s="62"/>
      <c r="HC54" s="62"/>
      <c r="HD54" s="62"/>
      <c r="HE54" s="62"/>
      <c r="HF54" s="62"/>
      <c r="HG54" s="62"/>
      <c r="HH54" s="62"/>
      <c r="HI54" s="62"/>
      <c r="HJ54" s="62"/>
      <c r="HK54" s="62"/>
      <c r="HL54" s="62"/>
      <c r="HM54" s="62"/>
      <c r="HN54" s="62"/>
      <c r="HO54" s="62"/>
      <c r="HP54" s="62"/>
      <c r="HQ54" s="62"/>
      <c r="HR54" s="62"/>
      <c r="HS54" s="62"/>
      <c r="HT54" s="62"/>
      <c r="HU54" s="62"/>
      <c r="HV54" s="62"/>
      <c r="HW54" s="62"/>
      <c r="HX54" s="62"/>
      <c r="HY54" s="62"/>
      <c r="HZ54" s="62"/>
      <c r="IA54" s="62"/>
      <c r="IB54" s="62"/>
      <c r="IC54" s="62"/>
      <c r="ID54" s="62"/>
      <c r="IE54" s="62"/>
      <c r="IF54" s="62"/>
      <c r="IG54" s="62"/>
      <c r="IH54" s="62"/>
      <c r="II54" s="62"/>
      <c r="IJ54" s="62"/>
      <c r="IK54" s="62"/>
      <c r="IL54" s="62"/>
      <c r="IM54" s="62"/>
      <c r="IN54" s="62"/>
      <c r="IO54" s="62"/>
      <c r="IP54" s="62"/>
      <c r="IQ54" s="62"/>
      <c r="IR54" s="62"/>
      <c r="IS54" s="62"/>
      <c r="IT54" s="62"/>
    </row>
    <row r="55" spans="1:254" ht="12" customHeight="1">
      <c r="A55" s="14" t="s">
        <v>33</v>
      </c>
      <c r="B55" s="130">
        <v>0</v>
      </c>
      <c r="C55" s="130"/>
      <c r="D55" s="129">
        <v>48</v>
      </c>
      <c r="E55" s="130"/>
      <c r="F55" s="130">
        <v>647.08190526490012</v>
      </c>
      <c r="G55" s="130"/>
      <c r="H55" s="129">
        <v>19</v>
      </c>
      <c r="I55" s="130"/>
      <c r="J55" s="130">
        <v>647.08190526490012</v>
      </c>
      <c r="K55" s="130"/>
      <c r="L55" s="25">
        <v>48</v>
      </c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2"/>
      <c r="BZ55" s="62"/>
      <c r="CA55" s="62"/>
      <c r="CB55" s="62"/>
      <c r="CC55" s="62"/>
      <c r="CD55" s="62"/>
      <c r="CE55" s="62"/>
      <c r="CF55" s="62"/>
      <c r="CG55" s="62"/>
      <c r="CH55" s="62"/>
      <c r="CI55" s="62"/>
      <c r="CJ55" s="62"/>
      <c r="CK55" s="62"/>
      <c r="CL55" s="62"/>
      <c r="CM55" s="62"/>
      <c r="CN55" s="62"/>
      <c r="CO55" s="62"/>
      <c r="CP55" s="62"/>
      <c r="CQ55" s="62"/>
      <c r="CR55" s="62"/>
      <c r="CS55" s="62"/>
      <c r="CT55" s="62"/>
      <c r="CU55" s="62"/>
      <c r="CV55" s="62"/>
      <c r="CW55" s="62"/>
      <c r="CX55" s="62"/>
      <c r="CY55" s="62"/>
      <c r="CZ55" s="62"/>
      <c r="DA55" s="62"/>
      <c r="DB55" s="62"/>
      <c r="DC55" s="62"/>
      <c r="DD55" s="62"/>
      <c r="DE55" s="62"/>
      <c r="DF55" s="62"/>
      <c r="DG55" s="62"/>
      <c r="DH55" s="62"/>
      <c r="DI55" s="62"/>
      <c r="DJ55" s="62"/>
      <c r="DK55" s="62"/>
      <c r="DL55" s="62"/>
      <c r="DM55" s="62"/>
      <c r="DN55" s="62"/>
      <c r="DO55" s="62"/>
      <c r="DP55" s="62"/>
      <c r="DQ55" s="62"/>
      <c r="DR55" s="62"/>
      <c r="DS55" s="62"/>
      <c r="DT55" s="62"/>
      <c r="DU55" s="62"/>
      <c r="DV55" s="62"/>
      <c r="DW55" s="62"/>
      <c r="DX55" s="62"/>
      <c r="DY55" s="62"/>
      <c r="DZ55" s="62"/>
      <c r="EA55" s="62"/>
      <c r="EB55" s="62"/>
      <c r="EC55" s="62"/>
      <c r="ED55" s="62"/>
      <c r="EE55" s="62"/>
      <c r="EF55" s="62"/>
      <c r="EG55" s="62"/>
      <c r="EH55" s="62"/>
      <c r="EI55" s="62"/>
      <c r="EJ55" s="62"/>
      <c r="EK55" s="62"/>
      <c r="EL55" s="62"/>
      <c r="EM55" s="62"/>
      <c r="EN55" s="62"/>
      <c r="EO55" s="62"/>
      <c r="EP55" s="62"/>
      <c r="EQ55" s="62"/>
      <c r="ER55" s="62"/>
      <c r="ES55" s="62"/>
      <c r="ET55" s="62"/>
      <c r="EU55" s="62"/>
      <c r="EV55" s="62"/>
      <c r="EW55" s="62"/>
      <c r="EX55" s="62"/>
      <c r="EY55" s="62"/>
      <c r="EZ55" s="62"/>
      <c r="FA55" s="62"/>
      <c r="FB55" s="62"/>
      <c r="FC55" s="62"/>
      <c r="FD55" s="62"/>
      <c r="FE55" s="62"/>
      <c r="FF55" s="62"/>
      <c r="FG55" s="62"/>
      <c r="FH55" s="62"/>
      <c r="FI55" s="62"/>
      <c r="FJ55" s="62"/>
      <c r="FK55" s="62"/>
      <c r="FL55" s="62"/>
      <c r="FM55" s="62"/>
      <c r="FN55" s="62"/>
      <c r="FO55" s="62"/>
      <c r="FP55" s="62"/>
      <c r="FQ55" s="62"/>
      <c r="FR55" s="62"/>
      <c r="FS55" s="62"/>
      <c r="FT55" s="62"/>
      <c r="FU55" s="62"/>
      <c r="FV55" s="62"/>
      <c r="FW55" s="62"/>
      <c r="FX55" s="62"/>
      <c r="FY55" s="62"/>
      <c r="FZ55" s="62"/>
      <c r="GA55" s="62"/>
      <c r="GB55" s="62"/>
      <c r="GC55" s="62"/>
      <c r="GD55" s="62"/>
      <c r="GE55" s="62"/>
      <c r="GF55" s="62"/>
      <c r="GG55" s="62"/>
      <c r="GH55" s="62"/>
      <c r="GI55" s="62"/>
      <c r="GJ55" s="62"/>
      <c r="GK55" s="62"/>
      <c r="GL55" s="62"/>
      <c r="GM55" s="62"/>
      <c r="GN55" s="62"/>
      <c r="GO55" s="62"/>
      <c r="GP55" s="62"/>
      <c r="GQ55" s="62"/>
      <c r="GR55" s="62"/>
      <c r="GS55" s="62"/>
      <c r="GT55" s="62"/>
      <c r="GU55" s="62"/>
      <c r="GV55" s="62"/>
      <c r="GW55" s="62"/>
      <c r="GX55" s="62"/>
      <c r="GY55" s="62"/>
      <c r="GZ55" s="62"/>
      <c r="HA55" s="62"/>
      <c r="HB55" s="62"/>
      <c r="HC55" s="62"/>
      <c r="HD55" s="62"/>
      <c r="HE55" s="62"/>
      <c r="HF55" s="62"/>
      <c r="HG55" s="62"/>
      <c r="HH55" s="62"/>
      <c r="HI55" s="62"/>
      <c r="HJ55" s="62"/>
      <c r="HK55" s="62"/>
      <c r="HL55" s="62"/>
      <c r="HM55" s="62"/>
      <c r="HN55" s="62"/>
      <c r="HO55" s="62"/>
      <c r="HP55" s="62"/>
      <c r="HQ55" s="62"/>
      <c r="HR55" s="62"/>
      <c r="HS55" s="62"/>
      <c r="HT55" s="62"/>
      <c r="HU55" s="62"/>
      <c r="HV55" s="62"/>
      <c r="HW55" s="62"/>
      <c r="HX55" s="62"/>
      <c r="HY55" s="62"/>
      <c r="HZ55" s="62"/>
      <c r="IA55" s="62"/>
      <c r="IB55" s="62"/>
      <c r="IC55" s="62"/>
      <c r="ID55" s="62"/>
      <c r="IE55" s="62"/>
      <c r="IF55" s="62"/>
      <c r="IG55" s="62"/>
      <c r="IH55" s="62"/>
      <c r="II55" s="62"/>
      <c r="IJ55" s="62"/>
      <c r="IK55" s="62"/>
      <c r="IL55" s="62"/>
      <c r="IM55" s="62"/>
      <c r="IN55" s="62"/>
      <c r="IO55" s="62"/>
      <c r="IP55" s="62"/>
      <c r="IQ55" s="62"/>
      <c r="IR55" s="62"/>
      <c r="IS55" s="62"/>
      <c r="IT55" s="62"/>
    </row>
    <row r="56" spans="1:254" ht="12" customHeight="1">
      <c r="A56" s="14" t="s">
        <v>24</v>
      </c>
      <c r="B56" s="130">
        <v>6.1195794283458921E-2</v>
      </c>
      <c r="C56" s="130"/>
      <c r="D56" s="129">
        <v>49</v>
      </c>
      <c r="E56" s="130"/>
      <c r="F56" s="130">
        <v>626.87240155067298</v>
      </c>
      <c r="G56" s="130"/>
      <c r="H56" s="129">
        <v>22</v>
      </c>
      <c r="I56" s="130"/>
      <c r="J56" s="130">
        <v>626.93359734495641</v>
      </c>
      <c r="K56" s="130"/>
      <c r="L56" s="25">
        <v>49</v>
      </c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2"/>
      <c r="BZ56" s="62"/>
      <c r="CA56" s="62"/>
      <c r="CB56" s="62"/>
      <c r="CC56" s="62"/>
      <c r="CD56" s="62"/>
      <c r="CE56" s="62"/>
      <c r="CF56" s="62"/>
      <c r="CG56" s="62"/>
      <c r="CH56" s="62"/>
      <c r="CI56" s="62"/>
      <c r="CJ56" s="62"/>
      <c r="CK56" s="62"/>
      <c r="CL56" s="62"/>
      <c r="CM56" s="62"/>
      <c r="CN56" s="62"/>
      <c r="CO56" s="62"/>
      <c r="CP56" s="62"/>
      <c r="CQ56" s="62"/>
      <c r="CR56" s="62"/>
      <c r="CS56" s="62"/>
      <c r="CT56" s="62"/>
      <c r="CU56" s="62"/>
      <c r="CV56" s="62"/>
      <c r="CW56" s="62"/>
      <c r="CX56" s="62"/>
      <c r="CY56" s="62"/>
      <c r="CZ56" s="62"/>
      <c r="DA56" s="62"/>
      <c r="DB56" s="62"/>
      <c r="DC56" s="62"/>
      <c r="DD56" s="62"/>
      <c r="DE56" s="62"/>
      <c r="DF56" s="62"/>
      <c r="DG56" s="62"/>
      <c r="DH56" s="62"/>
      <c r="DI56" s="62"/>
      <c r="DJ56" s="62"/>
      <c r="DK56" s="62"/>
      <c r="DL56" s="62"/>
      <c r="DM56" s="62"/>
      <c r="DN56" s="62"/>
      <c r="DO56" s="62"/>
      <c r="DP56" s="62"/>
      <c r="DQ56" s="62"/>
      <c r="DR56" s="62"/>
      <c r="DS56" s="62"/>
      <c r="DT56" s="62"/>
      <c r="DU56" s="62"/>
      <c r="DV56" s="62"/>
      <c r="DW56" s="62"/>
      <c r="DX56" s="62"/>
      <c r="DY56" s="62"/>
      <c r="DZ56" s="62"/>
      <c r="EA56" s="62"/>
      <c r="EB56" s="62"/>
      <c r="EC56" s="62"/>
      <c r="ED56" s="62"/>
      <c r="EE56" s="62"/>
      <c r="EF56" s="62"/>
      <c r="EG56" s="62"/>
      <c r="EH56" s="62"/>
      <c r="EI56" s="62"/>
      <c r="EJ56" s="62"/>
      <c r="EK56" s="62"/>
      <c r="EL56" s="62"/>
      <c r="EM56" s="62"/>
      <c r="EN56" s="62"/>
      <c r="EO56" s="62"/>
      <c r="EP56" s="62"/>
      <c r="EQ56" s="62"/>
      <c r="ER56" s="62"/>
      <c r="ES56" s="62"/>
      <c r="ET56" s="62"/>
      <c r="EU56" s="62"/>
      <c r="EV56" s="62"/>
      <c r="EW56" s="62"/>
      <c r="EX56" s="62"/>
      <c r="EY56" s="62"/>
      <c r="EZ56" s="62"/>
      <c r="FA56" s="62"/>
      <c r="FB56" s="62"/>
      <c r="FC56" s="62"/>
      <c r="FD56" s="62"/>
      <c r="FE56" s="62"/>
      <c r="FF56" s="62"/>
      <c r="FG56" s="62"/>
      <c r="FH56" s="62"/>
      <c r="FI56" s="62"/>
      <c r="FJ56" s="62"/>
      <c r="FK56" s="62"/>
      <c r="FL56" s="62"/>
      <c r="FM56" s="62"/>
      <c r="FN56" s="62"/>
      <c r="FO56" s="62"/>
      <c r="FP56" s="62"/>
      <c r="FQ56" s="62"/>
      <c r="FR56" s="62"/>
      <c r="FS56" s="62"/>
      <c r="FT56" s="62"/>
      <c r="FU56" s="62"/>
      <c r="FV56" s="62"/>
      <c r="FW56" s="62"/>
      <c r="FX56" s="62"/>
      <c r="FY56" s="62"/>
      <c r="FZ56" s="62"/>
      <c r="GA56" s="62"/>
      <c r="GB56" s="62"/>
      <c r="GC56" s="62"/>
      <c r="GD56" s="62"/>
      <c r="GE56" s="62"/>
      <c r="GF56" s="62"/>
      <c r="GG56" s="62"/>
      <c r="GH56" s="62"/>
      <c r="GI56" s="62"/>
      <c r="GJ56" s="62"/>
      <c r="GK56" s="62"/>
      <c r="GL56" s="62"/>
      <c r="GM56" s="62"/>
      <c r="GN56" s="62"/>
      <c r="GO56" s="62"/>
      <c r="GP56" s="62"/>
      <c r="GQ56" s="62"/>
      <c r="GR56" s="62"/>
      <c r="GS56" s="62"/>
      <c r="GT56" s="62"/>
      <c r="GU56" s="62"/>
      <c r="GV56" s="62"/>
      <c r="GW56" s="62"/>
      <c r="GX56" s="62"/>
      <c r="GY56" s="62"/>
      <c r="GZ56" s="62"/>
      <c r="HA56" s="62"/>
      <c r="HB56" s="62"/>
      <c r="HC56" s="62"/>
      <c r="HD56" s="62"/>
      <c r="HE56" s="62"/>
      <c r="HF56" s="62"/>
      <c r="HG56" s="62"/>
      <c r="HH56" s="62"/>
      <c r="HI56" s="62"/>
      <c r="HJ56" s="62"/>
      <c r="HK56" s="62"/>
      <c r="HL56" s="62"/>
      <c r="HM56" s="62"/>
      <c r="HN56" s="62"/>
      <c r="HO56" s="62"/>
      <c r="HP56" s="62"/>
      <c r="HQ56" s="62"/>
      <c r="HR56" s="62"/>
      <c r="HS56" s="62"/>
      <c r="HT56" s="62"/>
      <c r="HU56" s="62"/>
      <c r="HV56" s="62"/>
      <c r="HW56" s="62"/>
      <c r="HX56" s="62"/>
      <c r="HY56" s="62"/>
      <c r="HZ56" s="62"/>
      <c r="IA56" s="62"/>
      <c r="IB56" s="62"/>
      <c r="IC56" s="62"/>
      <c r="ID56" s="62"/>
      <c r="IE56" s="62"/>
      <c r="IF56" s="62"/>
      <c r="IG56" s="62"/>
      <c r="IH56" s="62"/>
      <c r="II56" s="62"/>
      <c r="IJ56" s="62"/>
      <c r="IK56" s="62"/>
      <c r="IL56" s="62"/>
      <c r="IM56" s="62"/>
      <c r="IN56" s="62"/>
      <c r="IO56" s="62"/>
      <c r="IP56" s="62"/>
      <c r="IQ56" s="62"/>
      <c r="IR56" s="62"/>
      <c r="IS56" s="62"/>
      <c r="IT56" s="62"/>
    </row>
    <row r="57" spans="1:254" ht="12" customHeight="1">
      <c r="A57" s="14" t="s">
        <v>29</v>
      </c>
      <c r="B57" s="130">
        <v>0</v>
      </c>
      <c r="C57" s="130"/>
      <c r="D57" s="129">
        <v>50</v>
      </c>
      <c r="E57" s="130"/>
      <c r="F57" s="130">
        <v>617.05477546553186</v>
      </c>
      <c r="G57" s="130"/>
      <c r="H57" s="129">
        <v>23</v>
      </c>
      <c r="I57" s="130"/>
      <c r="J57" s="130">
        <v>617.05477546553186</v>
      </c>
      <c r="K57" s="130"/>
      <c r="L57" s="25">
        <v>50</v>
      </c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2"/>
      <c r="BZ57" s="62"/>
      <c r="CA57" s="62"/>
      <c r="CB57" s="62"/>
      <c r="CC57" s="62"/>
      <c r="CD57" s="62"/>
      <c r="CE57" s="62"/>
      <c r="CF57" s="62"/>
      <c r="CG57" s="62"/>
      <c r="CH57" s="62"/>
      <c r="CI57" s="62"/>
      <c r="CJ57" s="62"/>
      <c r="CK57" s="62"/>
      <c r="CL57" s="62"/>
      <c r="CM57" s="62"/>
      <c r="CN57" s="62"/>
      <c r="CO57" s="62"/>
      <c r="CP57" s="62"/>
      <c r="CQ57" s="62"/>
      <c r="CR57" s="62"/>
      <c r="CS57" s="62"/>
      <c r="CT57" s="62"/>
      <c r="CU57" s="62"/>
      <c r="CV57" s="62"/>
      <c r="CW57" s="62"/>
      <c r="CX57" s="62"/>
      <c r="CY57" s="62"/>
      <c r="CZ57" s="62"/>
      <c r="DA57" s="62"/>
      <c r="DB57" s="62"/>
      <c r="DC57" s="62"/>
      <c r="DD57" s="62"/>
      <c r="DE57" s="62"/>
      <c r="DF57" s="62"/>
      <c r="DG57" s="62"/>
      <c r="DH57" s="62"/>
      <c r="DI57" s="62"/>
      <c r="DJ57" s="62"/>
      <c r="DK57" s="62"/>
      <c r="DL57" s="62"/>
      <c r="DM57" s="62"/>
      <c r="DN57" s="62"/>
      <c r="DO57" s="62"/>
      <c r="DP57" s="62"/>
      <c r="DQ57" s="62"/>
      <c r="DR57" s="62"/>
      <c r="DS57" s="62"/>
      <c r="DT57" s="62"/>
      <c r="DU57" s="62"/>
      <c r="DV57" s="62"/>
      <c r="DW57" s="62"/>
      <c r="DX57" s="62"/>
      <c r="DY57" s="62"/>
      <c r="DZ57" s="62"/>
      <c r="EA57" s="62"/>
      <c r="EB57" s="62"/>
      <c r="EC57" s="62"/>
      <c r="ED57" s="62"/>
      <c r="EE57" s="62"/>
      <c r="EF57" s="62"/>
      <c r="EG57" s="62"/>
      <c r="EH57" s="62"/>
      <c r="EI57" s="62"/>
      <c r="EJ57" s="62"/>
      <c r="EK57" s="62"/>
      <c r="EL57" s="62"/>
      <c r="EM57" s="62"/>
      <c r="EN57" s="62"/>
      <c r="EO57" s="62"/>
      <c r="EP57" s="62"/>
      <c r="EQ57" s="62"/>
      <c r="ER57" s="62"/>
      <c r="ES57" s="62"/>
      <c r="ET57" s="62"/>
      <c r="EU57" s="62"/>
      <c r="EV57" s="62"/>
      <c r="EW57" s="62"/>
      <c r="EX57" s="62"/>
      <c r="EY57" s="62"/>
      <c r="EZ57" s="62"/>
      <c r="FA57" s="62"/>
      <c r="FB57" s="62"/>
      <c r="FC57" s="62"/>
      <c r="FD57" s="62"/>
      <c r="FE57" s="62"/>
      <c r="FF57" s="62"/>
      <c r="FG57" s="62"/>
      <c r="FH57" s="62"/>
      <c r="FI57" s="62"/>
      <c r="FJ57" s="62"/>
      <c r="FK57" s="62"/>
      <c r="FL57" s="62"/>
      <c r="FM57" s="62"/>
      <c r="FN57" s="62"/>
      <c r="FO57" s="62"/>
      <c r="FP57" s="62"/>
      <c r="FQ57" s="62"/>
      <c r="FR57" s="62"/>
      <c r="FS57" s="62"/>
      <c r="FT57" s="62"/>
      <c r="FU57" s="62"/>
      <c r="FV57" s="62"/>
      <c r="FW57" s="62"/>
      <c r="FX57" s="62"/>
      <c r="FY57" s="62"/>
      <c r="FZ57" s="62"/>
      <c r="GA57" s="62"/>
      <c r="GB57" s="62"/>
      <c r="GC57" s="62"/>
      <c r="GD57" s="62"/>
      <c r="GE57" s="62"/>
      <c r="GF57" s="62"/>
      <c r="GG57" s="62"/>
      <c r="GH57" s="62"/>
      <c r="GI57" s="62"/>
      <c r="GJ57" s="62"/>
      <c r="GK57" s="62"/>
      <c r="GL57" s="62"/>
      <c r="GM57" s="62"/>
      <c r="GN57" s="62"/>
      <c r="GO57" s="62"/>
      <c r="GP57" s="62"/>
      <c r="GQ57" s="62"/>
      <c r="GR57" s="62"/>
      <c r="GS57" s="62"/>
      <c r="GT57" s="62"/>
      <c r="GU57" s="62"/>
      <c r="GV57" s="62"/>
      <c r="GW57" s="62"/>
      <c r="GX57" s="62"/>
      <c r="GY57" s="62"/>
      <c r="GZ57" s="62"/>
      <c r="HA57" s="62"/>
      <c r="HB57" s="62"/>
      <c r="HC57" s="62"/>
      <c r="HD57" s="62"/>
      <c r="HE57" s="62"/>
      <c r="HF57" s="62"/>
      <c r="HG57" s="62"/>
      <c r="HH57" s="62"/>
      <c r="HI57" s="62"/>
      <c r="HJ57" s="62"/>
      <c r="HK57" s="62"/>
      <c r="HL57" s="62"/>
      <c r="HM57" s="62"/>
      <c r="HN57" s="62"/>
      <c r="HO57" s="62"/>
      <c r="HP57" s="62"/>
      <c r="HQ57" s="62"/>
      <c r="HR57" s="62"/>
      <c r="HS57" s="62"/>
      <c r="HT57" s="62"/>
      <c r="HU57" s="62"/>
      <c r="HV57" s="62"/>
      <c r="HW57" s="62"/>
      <c r="HX57" s="62"/>
      <c r="HY57" s="62"/>
      <c r="HZ57" s="62"/>
      <c r="IA57" s="62"/>
      <c r="IB57" s="62"/>
      <c r="IC57" s="62"/>
      <c r="ID57" s="62"/>
      <c r="IE57" s="62"/>
      <c r="IF57" s="62"/>
      <c r="IG57" s="62"/>
      <c r="IH57" s="62"/>
      <c r="II57" s="62"/>
      <c r="IJ57" s="62"/>
      <c r="IK57" s="62"/>
      <c r="IL57" s="62"/>
      <c r="IM57" s="62"/>
      <c r="IN57" s="62"/>
      <c r="IO57" s="62"/>
      <c r="IP57" s="62"/>
      <c r="IQ57" s="62"/>
      <c r="IR57" s="62"/>
      <c r="IS57" s="62"/>
      <c r="IT57" s="62"/>
    </row>
    <row r="58" spans="1:254" ht="12" customHeight="1">
      <c r="A58" s="134"/>
      <c r="B58" s="135"/>
      <c r="C58" s="135"/>
      <c r="D58" s="136"/>
      <c r="E58" s="134"/>
      <c r="F58" s="134"/>
      <c r="G58" s="134"/>
      <c r="H58" s="136"/>
      <c r="I58" s="134"/>
      <c r="J58" s="135"/>
      <c r="K58" s="137"/>
      <c r="L58" s="136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2"/>
      <c r="CA58" s="62"/>
      <c r="CB58" s="62"/>
      <c r="CC58" s="62"/>
      <c r="CD58" s="62"/>
      <c r="CE58" s="62"/>
      <c r="CF58" s="62"/>
      <c r="CG58" s="62"/>
      <c r="CH58" s="62"/>
      <c r="CI58" s="62"/>
      <c r="CJ58" s="62"/>
      <c r="CK58" s="62"/>
      <c r="CL58" s="62"/>
      <c r="CM58" s="62"/>
      <c r="CN58" s="62"/>
      <c r="CO58" s="62"/>
      <c r="CP58" s="62"/>
      <c r="CQ58" s="62"/>
      <c r="CR58" s="62"/>
      <c r="CS58" s="62"/>
      <c r="CT58" s="62"/>
      <c r="CU58" s="62"/>
      <c r="CV58" s="62"/>
      <c r="CW58" s="62"/>
      <c r="CX58" s="62"/>
      <c r="CY58" s="62"/>
      <c r="CZ58" s="62"/>
      <c r="DA58" s="62"/>
      <c r="DB58" s="62"/>
      <c r="DC58" s="62"/>
      <c r="DD58" s="62"/>
      <c r="DE58" s="62"/>
      <c r="DF58" s="62"/>
      <c r="DG58" s="62"/>
      <c r="DH58" s="62"/>
      <c r="DI58" s="62"/>
      <c r="DJ58" s="62"/>
      <c r="DK58" s="62"/>
      <c r="DL58" s="62"/>
      <c r="DM58" s="62"/>
      <c r="DN58" s="62"/>
      <c r="DO58" s="62"/>
      <c r="DP58" s="62"/>
      <c r="DQ58" s="62"/>
      <c r="DR58" s="62"/>
      <c r="DS58" s="62"/>
      <c r="DT58" s="62"/>
      <c r="DU58" s="62"/>
      <c r="DV58" s="62"/>
      <c r="DW58" s="62"/>
      <c r="DX58" s="62"/>
      <c r="DY58" s="62"/>
      <c r="DZ58" s="62"/>
      <c r="EA58" s="62"/>
      <c r="EB58" s="62"/>
      <c r="EC58" s="62"/>
      <c r="ED58" s="62"/>
      <c r="EE58" s="62"/>
      <c r="EF58" s="62"/>
      <c r="EG58" s="62"/>
      <c r="EH58" s="62"/>
      <c r="EI58" s="62"/>
      <c r="EJ58" s="62"/>
      <c r="EK58" s="62"/>
      <c r="EL58" s="62"/>
      <c r="EM58" s="62"/>
      <c r="EN58" s="62"/>
      <c r="EO58" s="62"/>
      <c r="EP58" s="62"/>
      <c r="EQ58" s="62"/>
      <c r="ER58" s="62"/>
      <c r="ES58" s="62"/>
      <c r="ET58" s="62"/>
      <c r="EU58" s="62"/>
      <c r="EV58" s="62"/>
      <c r="EW58" s="62"/>
      <c r="EX58" s="62"/>
      <c r="EY58" s="62"/>
      <c r="EZ58" s="62"/>
      <c r="FA58" s="62"/>
      <c r="FB58" s="62"/>
      <c r="FC58" s="62"/>
      <c r="FD58" s="62"/>
      <c r="FE58" s="62"/>
      <c r="FF58" s="62"/>
      <c r="FG58" s="62"/>
      <c r="FH58" s="62"/>
      <c r="FI58" s="62"/>
      <c r="FJ58" s="62"/>
      <c r="FK58" s="62"/>
      <c r="FL58" s="62"/>
      <c r="FM58" s="62"/>
      <c r="FN58" s="62"/>
      <c r="FO58" s="62"/>
      <c r="FP58" s="62"/>
      <c r="FQ58" s="62"/>
      <c r="FR58" s="62"/>
      <c r="FS58" s="62"/>
      <c r="FT58" s="62"/>
      <c r="FU58" s="62"/>
      <c r="FV58" s="62"/>
      <c r="FW58" s="62"/>
      <c r="FX58" s="62"/>
      <c r="FY58" s="62"/>
      <c r="FZ58" s="62"/>
      <c r="GA58" s="62"/>
      <c r="GB58" s="62"/>
      <c r="GC58" s="62"/>
      <c r="GD58" s="62"/>
      <c r="GE58" s="62"/>
      <c r="GF58" s="62"/>
      <c r="GG58" s="62"/>
      <c r="GH58" s="62"/>
      <c r="GI58" s="62"/>
      <c r="GJ58" s="62"/>
      <c r="GK58" s="62"/>
      <c r="GL58" s="62"/>
      <c r="GM58" s="62"/>
      <c r="GN58" s="62"/>
      <c r="GO58" s="62"/>
      <c r="GP58" s="62"/>
      <c r="GQ58" s="62"/>
      <c r="GR58" s="62"/>
      <c r="GS58" s="62"/>
      <c r="GT58" s="62"/>
      <c r="GU58" s="62"/>
      <c r="GV58" s="62"/>
      <c r="GW58" s="62"/>
      <c r="GX58" s="62"/>
      <c r="GY58" s="62"/>
      <c r="GZ58" s="62"/>
      <c r="HA58" s="62"/>
      <c r="HB58" s="62"/>
      <c r="HC58" s="62"/>
      <c r="HD58" s="62"/>
      <c r="HE58" s="62"/>
      <c r="HF58" s="62"/>
      <c r="HG58" s="62"/>
      <c r="HH58" s="62"/>
      <c r="HI58" s="62"/>
      <c r="HJ58" s="62"/>
      <c r="HK58" s="62"/>
      <c r="HL58" s="62"/>
      <c r="HM58" s="62"/>
      <c r="HN58" s="62"/>
      <c r="HO58" s="62"/>
      <c r="HP58" s="62"/>
      <c r="HQ58" s="62"/>
      <c r="HR58" s="62"/>
      <c r="HS58" s="62"/>
      <c r="HT58" s="62"/>
      <c r="HU58" s="62"/>
      <c r="HV58" s="62"/>
      <c r="HW58" s="62"/>
      <c r="HX58" s="62"/>
      <c r="HY58" s="62"/>
      <c r="HZ58" s="62"/>
      <c r="IA58" s="62"/>
      <c r="IB58" s="62"/>
      <c r="IC58" s="62"/>
      <c r="ID58" s="62"/>
      <c r="IE58" s="62"/>
      <c r="IF58" s="62"/>
      <c r="IG58" s="62"/>
      <c r="IH58" s="62"/>
      <c r="II58" s="62"/>
      <c r="IJ58" s="62"/>
      <c r="IK58" s="62"/>
      <c r="IL58" s="62"/>
      <c r="IM58" s="62"/>
      <c r="IN58" s="62"/>
      <c r="IO58" s="62"/>
      <c r="IP58" s="62"/>
      <c r="IQ58" s="62"/>
      <c r="IR58" s="62"/>
      <c r="IS58" s="62"/>
      <c r="IT58" s="62"/>
    </row>
    <row r="59" spans="1:254" ht="12" customHeight="1">
      <c r="A59" s="289"/>
      <c r="B59" s="290"/>
      <c r="C59" s="290"/>
      <c r="D59" s="291"/>
      <c r="E59" s="290"/>
      <c r="F59" s="290"/>
      <c r="G59" s="290"/>
      <c r="H59" s="291"/>
      <c r="I59" s="290"/>
      <c r="J59" s="290"/>
      <c r="K59" s="290"/>
      <c r="L59" s="291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2"/>
      <c r="BZ59" s="62"/>
      <c r="CA59" s="62"/>
      <c r="CB59" s="62"/>
      <c r="CC59" s="62"/>
      <c r="CD59" s="62"/>
      <c r="CE59" s="62"/>
      <c r="CF59" s="62"/>
      <c r="CG59" s="62"/>
      <c r="CH59" s="62"/>
      <c r="CI59" s="62"/>
      <c r="CJ59" s="62"/>
      <c r="CK59" s="62"/>
      <c r="CL59" s="62"/>
      <c r="CM59" s="62"/>
      <c r="CN59" s="62"/>
      <c r="CO59" s="62"/>
      <c r="CP59" s="62"/>
      <c r="CQ59" s="62"/>
      <c r="CR59" s="62"/>
      <c r="CS59" s="62"/>
      <c r="CT59" s="62"/>
      <c r="CU59" s="62"/>
      <c r="CV59" s="62"/>
      <c r="CW59" s="62"/>
      <c r="CX59" s="62"/>
      <c r="CY59" s="62"/>
      <c r="CZ59" s="62"/>
      <c r="DA59" s="62"/>
      <c r="DB59" s="62"/>
      <c r="DC59" s="62"/>
      <c r="DD59" s="62"/>
      <c r="DE59" s="62"/>
      <c r="DF59" s="62"/>
      <c r="DG59" s="62"/>
      <c r="DH59" s="62"/>
      <c r="DI59" s="62"/>
      <c r="DJ59" s="62"/>
      <c r="DK59" s="62"/>
      <c r="DL59" s="62"/>
      <c r="DM59" s="62"/>
      <c r="DN59" s="62"/>
      <c r="DO59" s="62"/>
      <c r="DP59" s="62"/>
      <c r="DQ59" s="62"/>
      <c r="DR59" s="62"/>
      <c r="DS59" s="62"/>
      <c r="DT59" s="62"/>
      <c r="DU59" s="62"/>
      <c r="DV59" s="62"/>
      <c r="DW59" s="62"/>
      <c r="DX59" s="62"/>
      <c r="DY59" s="62"/>
      <c r="DZ59" s="62"/>
      <c r="EA59" s="62"/>
      <c r="EB59" s="62"/>
      <c r="EC59" s="62"/>
      <c r="ED59" s="62"/>
      <c r="EE59" s="62"/>
      <c r="EF59" s="62"/>
      <c r="EG59" s="62"/>
      <c r="EH59" s="62"/>
      <c r="EI59" s="62"/>
      <c r="EJ59" s="62"/>
      <c r="EK59" s="62"/>
      <c r="EL59" s="62"/>
      <c r="EM59" s="62"/>
      <c r="EN59" s="62"/>
      <c r="EO59" s="62"/>
      <c r="EP59" s="62"/>
      <c r="EQ59" s="62"/>
      <c r="ER59" s="62"/>
      <c r="ES59" s="62"/>
      <c r="ET59" s="62"/>
      <c r="EU59" s="62"/>
      <c r="EV59" s="62"/>
      <c r="EW59" s="62"/>
      <c r="EX59" s="62"/>
      <c r="EY59" s="62"/>
      <c r="EZ59" s="62"/>
      <c r="FA59" s="62"/>
      <c r="FB59" s="62"/>
      <c r="FC59" s="62"/>
      <c r="FD59" s="62"/>
      <c r="FE59" s="62"/>
      <c r="FF59" s="62"/>
      <c r="FG59" s="62"/>
      <c r="FH59" s="62"/>
      <c r="FI59" s="62"/>
      <c r="FJ59" s="62"/>
      <c r="FK59" s="62"/>
      <c r="FL59" s="62"/>
      <c r="FM59" s="62"/>
      <c r="FN59" s="62"/>
      <c r="FO59" s="62"/>
      <c r="FP59" s="62"/>
      <c r="FQ59" s="62"/>
      <c r="FR59" s="62"/>
      <c r="FS59" s="62"/>
      <c r="FT59" s="62"/>
      <c r="FU59" s="62"/>
      <c r="FV59" s="62"/>
      <c r="FW59" s="62"/>
      <c r="FX59" s="62"/>
      <c r="FY59" s="62"/>
      <c r="FZ59" s="62"/>
      <c r="GA59" s="62"/>
      <c r="GB59" s="62"/>
      <c r="GC59" s="62"/>
      <c r="GD59" s="62"/>
      <c r="GE59" s="62"/>
      <c r="GF59" s="62"/>
      <c r="GG59" s="62"/>
      <c r="GH59" s="62"/>
      <c r="GI59" s="62"/>
      <c r="GJ59" s="62"/>
      <c r="GK59" s="62"/>
      <c r="GL59" s="62"/>
      <c r="GM59" s="62"/>
      <c r="GN59" s="62"/>
      <c r="GO59" s="62"/>
      <c r="GP59" s="62"/>
      <c r="GQ59" s="62"/>
      <c r="GR59" s="62"/>
      <c r="GS59" s="62"/>
      <c r="GT59" s="62"/>
      <c r="GU59" s="62"/>
      <c r="GV59" s="62"/>
      <c r="GW59" s="62"/>
      <c r="GX59" s="62"/>
      <c r="GY59" s="62"/>
      <c r="GZ59" s="62"/>
      <c r="HA59" s="62"/>
      <c r="HB59" s="62"/>
      <c r="HC59" s="62"/>
      <c r="HD59" s="62"/>
      <c r="HE59" s="62"/>
      <c r="HF59" s="62"/>
      <c r="HG59" s="62"/>
      <c r="HH59" s="62"/>
      <c r="HI59" s="62"/>
      <c r="HJ59" s="62"/>
      <c r="HK59" s="62"/>
      <c r="HL59" s="62"/>
      <c r="HM59" s="62"/>
      <c r="HN59" s="62"/>
      <c r="HO59" s="62"/>
      <c r="HP59" s="62"/>
      <c r="HQ59" s="62"/>
      <c r="HR59" s="62"/>
      <c r="HS59" s="62"/>
      <c r="HT59" s="62"/>
      <c r="HU59" s="62"/>
      <c r="HV59" s="62"/>
      <c r="HW59" s="62"/>
      <c r="HX59" s="62"/>
      <c r="HY59" s="62"/>
      <c r="HZ59" s="62"/>
      <c r="IA59" s="62"/>
      <c r="IB59" s="62"/>
      <c r="IC59" s="62"/>
      <c r="ID59" s="62"/>
      <c r="IE59" s="62"/>
      <c r="IF59" s="62"/>
      <c r="IG59" s="62"/>
      <c r="IH59" s="62"/>
      <c r="II59" s="62"/>
      <c r="IJ59" s="62"/>
      <c r="IK59" s="62"/>
      <c r="IL59" s="62"/>
      <c r="IM59" s="62"/>
      <c r="IN59" s="62"/>
      <c r="IO59" s="62"/>
      <c r="IP59" s="62"/>
      <c r="IQ59" s="62"/>
      <c r="IR59" s="62"/>
      <c r="IS59" s="62"/>
      <c r="IT59" s="62"/>
    </row>
    <row r="60" spans="1:254" ht="12" customHeight="1">
      <c r="A60" s="294" t="s">
        <v>394</v>
      </c>
      <c r="B60" s="62"/>
      <c r="C60" s="62"/>
      <c r="D60" s="138"/>
      <c r="E60" s="62"/>
      <c r="F60" s="62"/>
      <c r="G60" s="62"/>
      <c r="H60" s="138"/>
      <c r="I60" s="62"/>
      <c r="J60" s="62"/>
      <c r="K60" s="62"/>
      <c r="L60" s="139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62"/>
      <c r="CA60" s="62"/>
      <c r="CB60" s="62"/>
      <c r="CC60" s="62"/>
      <c r="CD60" s="62"/>
      <c r="CE60" s="62"/>
      <c r="CF60" s="62"/>
      <c r="CG60" s="62"/>
      <c r="CH60" s="62"/>
      <c r="CI60" s="62"/>
      <c r="CJ60" s="62"/>
      <c r="CK60" s="62"/>
      <c r="CL60" s="62"/>
      <c r="CM60" s="62"/>
      <c r="CN60" s="62"/>
      <c r="CO60" s="62"/>
      <c r="CP60" s="62"/>
      <c r="CQ60" s="62"/>
      <c r="CR60" s="62"/>
      <c r="CS60" s="62"/>
      <c r="CT60" s="62"/>
      <c r="CU60" s="62"/>
      <c r="CV60" s="62"/>
      <c r="CW60" s="62"/>
      <c r="CX60" s="62"/>
      <c r="CY60" s="62"/>
      <c r="CZ60" s="62"/>
      <c r="DA60" s="62"/>
      <c r="DB60" s="62"/>
      <c r="DC60" s="62"/>
      <c r="DD60" s="62"/>
      <c r="DE60" s="62"/>
      <c r="DF60" s="62"/>
      <c r="DG60" s="62"/>
      <c r="DH60" s="62"/>
      <c r="DI60" s="62"/>
      <c r="DJ60" s="62"/>
      <c r="DK60" s="62"/>
      <c r="DL60" s="62"/>
      <c r="DM60" s="62"/>
      <c r="DN60" s="62"/>
      <c r="DO60" s="62"/>
      <c r="DP60" s="62"/>
      <c r="DQ60" s="62"/>
      <c r="DR60" s="62"/>
      <c r="DS60" s="62"/>
      <c r="DT60" s="62"/>
      <c r="DU60" s="62"/>
      <c r="DV60" s="62"/>
      <c r="DW60" s="62"/>
      <c r="DX60" s="62"/>
      <c r="DY60" s="62"/>
      <c r="DZ60" s="62"/>
      <c r="EA60" s="62"/>
      <c r="EB60" s="62"/>
      <c r="EC60" s="62"/>
      <c r="ED60" s="62"/>
      <c r="EE60" s="62"/>
      <c r="EF60" s="62"/>
      <c r="EG60" s="62"/>
      <c r="EH60" s="62"/>
      <c r="EI60" s="62"/>
      <c r="EJ60" s="62"/>
      <c r="EK60" s="62"/>
      <c r="EL60" s="62"/>
      <c r="EM60" s="62"/>
      <c r="EN60" s="62"/>
      <c r="EO60" s="62"/>
      <c r="EP60" s="62"/>
      <c r="EQ60" s="62"/>
      <c r="ER60" s="62"/>
      <c r="ES60" s="62"/>
      <c r="ET60" s="62"/>
      <c r="EU60" s="62"/>
      <c r="EV60" s="62"/>
      <c r="EW60" s="62"/>
      <c r="EX60" s="62"/>
      <c r="EY60" s="62"/>
      <c r="EZ60" s="62"/>
      <c r="FA60" s="62"/>
      <c r="FB60" s="62"/>
      <c r="FC60" s="62"/>
      <c r="FD60" s="62"/>
      <c r="FE60" s="62"/>
      <c r="FF60" s="62"/>
      <c r="FG60" s="62"/>
      <c r="FH60" s="62"/>
      <c r="FI60" s="62"/>
      <c r="FJ60" s="62"/>
      <c r="FK60" s="62"/>
      <c r="FL60" s="62"/>
      <c r="FM60" s="62"/>
      <c r="FN60" s="62"/>
      <c r="FO60" s="62"/>
      <c r="FP60" s="62"/>
      <c r="FQ60" s="62"/>
      <c r="FR60" s="62"/>
      <c r="FS60" s="62"/>
      <c r="FT60" s="62"/>
      <c r="FU60" s="62"/>
      <c r="FV60" s="62"/>
      <c r="FW60" s="62"/>
      <c r="FX60" s="62"/>
      <c r="FY60" s="62"/>
      <c r="FZ60" s="62"/>
      <c r="GA60" s="62"/>
      <c r="GB60" s="62"/>
      <c r="GC60" s="62"/>
      <c r="GD60" s="62"/>
      <c r="GE60" s="62"/>
      <c r="GF60" s="62"/>
      <c r="GG60" s="62"/>
      <c r="GH60" s="62"/>
      <c r="GI60" s="62"/>
      <c r="GJ60" s="62"/>
      <c r="GK60" s="62"/>
      <c r="GL60" s="62"/>
      <c r="GM60" s="62"/>
      <c r="GN60" s="62"/>
      <c r="GO60" s="62"/>
      <c r="GP60" s="62"/>
      <c r="GQ60" s="62"/>
      <c r="GR60" s="62"/>
      <c r="GS60" s="62"/>
      <c r="GT60" s="62"/>
      <c r="GU60" s="62"/>
      <c r="GV60" s="62"/>
      <c r="GW60" s="62"/>
      <c r="GX60" s="62"/>
      <c r="GY60" s="62"/>
      <c r="GZ60" s="62"/>
      <c r="HA60" s="62"/>
      <c r="HB60" s="62"/>
      <c r="HC60" s="62"/>
      <c r="HD60" s="62"/>
      <c r="HE60" s="62"/>
      <c r="HF60" s="62"/>
      <c r="HG60" s="62"/>
      <c r="HH60" s="62"/>
      <c r="HI60" s="62"/>
      <c r="HJ60" s="62"/>
      <c r="HK60" s="62"/>
      <c r="HL60" s="62"/>
      <c r="HM60" s="62"/>
      <c r="HN60" s="62"/>
      <c r="HO60" s="62"/>
      <c r="HP60" s="62"/>
      <c r="HQ60" s="62"/>
      <c r="HR60" s="62"/>
      <c r="HS60" s="62"/>
      <c r="HT60" s="62"/>
      <c r="HU60" s="62"/>
      <c r="HV60" s="62"/>
      <c r="HW60" s="62"/>
      <c r="HX60" s="62"/>
      <c r="HY60" s="62"/>
      <c r="HZ60" s="62"/>
      <c r="IA60" s="62"/>
      <c r="IB60" s="62"/>
      <c r="IC60" s="62"/>
      <c r="ID60" s="62"/>
      <c r="IE60" s="62"/>
      <c r="IF60" s="62"/>
      <c r="IG60" s="62"/>
      <c r="IH60" s="62"/>
      <c r="II60" s="62"/>
      <c r="IJ60" s="62"/>
      <c r="IK60" s="62"/>
      <c r="IL60" s="62"/>
      <c r="IM60" s="62"/>
      <c r="IN60" s="62"/>
      <c r="IO60" s="62"/>
      <c r="IP60" s="62"/>
      <c r="IQ60" s="62"/>
      <c r="IR60" s="62"/>
      <c r="IS60" s="62"/>
      <c r="IT60" s="62"/>
    </row>
    <row r="61" spans="1:254" ht="12" customHeight="1">
      <c r="A61" s="62" t="s">
        <v>91</v>
      </c>
      <c r="B61" s="139"/>
      <c r="C61" s="139"/>
      <c r="D61" s="139"/>
      <c r="E61" s="139"/>
      <c r="F61" s="139"/>
      <c r="G61" s="139"/>
      <c r="H61" s="139"/>
      <c r="I61" s="139"/>
      <c r="J61" s="139"/>
      <c r="K61" s="139"/>
      <c r="L61" s="138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  <c r="BR61" s="62"/>
      <c r="BS61" s="62"/>
      <c r="BT61" s="62"/>
      <c r="BU61" s="62"/>
      <c r="BV61" s="62"/>
      <c r="BW61" s="62"/>
      <c r="BX61" s="62"/>
      <c r="BY61" s="62"/>
      <c r="BZ61" s="62"/>
      <c r="CA61" s="62"/>
      <c r="CB61" s="62"/>
      <c r="CC61" s="62"/>
      <c r="CD61" s="62"/>
      <c r="CE61" s="62"/>
      <c r="CF61" s="62"/>
      <c r="CG61" s="62"/>
      <c r="CH61" s="62"/>
      <c r="CI61" s="62"/>
      <c r="CJ61" s="62"/>
      <c r="CK61" s="62"/>
      <c r="CL61" s="62"/>
      <c r="CM61" s="62"/>
      <c r="CN61" s="62"/>
      <c r="CO61" s="62"/>
      <c r="CP61" s="62"/>
      <c r="CQ61" s="62"/>
      <c r="CR61" s="62"/>
      <c r="CS61" s="62"/>
      <c r="CT61" s="62"/>
      <c r="CU61" s="62"/>
      <c r="CV61" s="62"/>
      <c r="CW61" s="62"/>
      <c r="CX61" s="62"/>
      <c r="CY61" s="62"/>
      <c r="CZ61" s="62"/>
      <c r="DA61" s="62"/>
      <c r="DB61" s="62"/>
      <c r="DC61" s="62"/>
      <c r="DD61" s="62"/>
      <c r="DE61" s="62"/>
      <c r="DF61" s="62"/>
      <c r="DG61" s="62"/>
      <c r="DH61" s="62"/>
      <c r="DI61" s="62"/>
      <c r="DJ61" s="62"/>
      <c r="DK61" s="62"/>
      <c r="DL61" s="62"/>
      <c r="DM61" s="62"/>
      <c r="DN61" s="62"/>
      <c r="DO61" s="62"/>
      <c r="DP61" s="62"/>
      <c r="DQ61" s="62"/>
      <c r="DR61" s="62"/>
      <c r="DS61" s="62"/>
      <c r="DT61" s="62"/>
      <c r="DU61" s="62"/>
      <c r="DV61" s="62"/>
      <c r="DW61" s="62"/>
      <c r="DX61" s="62"/>
      <c r="DY61" s="62"/>
      <c r="DZ61" s="62"/>
      <c r="EA61" s="62"/>
      <c r="EB61" s="62"/>
      <c r="EC61" s="62"/>
      <c r="ED61" s="62"/>
      <c r="EE61" s="62"/>
      <c r="EF61" s="62"/>
      <c r="EG61" s="62"/>
      <c r="EH61" s="62"/>
      <c r="EI61" s="62"/>
      <c r="EJ61" s="62"/>
      <c r="EK61" s="62"/>
      <c r="EL61" s="62"/>
      <c r="EM61" s="62"/>
      <c r="EN61" s="62"/>
      <c r="EO61" s="62"/>
      <c r="EP61" s="62"/>
      <c r="EQ61" s="62"/>
      <c r="ER61" s="62"/>
      <c r="ES61" s="62"/>
      <c r="ET61" s="62"/>
      <c r="EU61" s="62"/>
      <c r="EV61" s="62"/>
      <c r="EW61" s="62"/>
      <c r="EX61" s="62"/>
      <c r="EY61" s="62"/>
      <c r="EZ61" s="62"/>
      <c r="FA61" s="62"/>
      <c r="FB61" s="62"/>
      <c r="FC61" s="62"/>
      <c r="FD61" s="62"/>
      <c r="FE61" s="62"/>
      <c r="FF61" s="62"/>
      <c r="FG61" s="62"/>
      <c r="FH61" s="62"/>
      <c r="FI61" s="62"/>
      <c r="FJ61" s="62"/>
      <c r="FK61" s="62"/>
      <c r="FL61" s="62"/>
      <c r="FM61" s="62"/>
      <c r="FN61" s="62"/>
      <c r="FO61" s="62"/>
      <c r="FP61" s="62"/>
      <c r="FQ61" s="62"/>
      <c r="FR61" s="62"/>
      <c r="FS61" s="62"/>
      <c r="FT61" s="62"/>
      <c r="FU61" s="62"/>
      <c r="FV61" s="62"/>
      <c r="FW61" s="62"/>
      <c r="FX61" s="62"/>
      <c r="FY61" s="62"/>
      <c r="FZ61" s="62"/>
      <c r="GA61" s="62"/>
      <c r="GB61" s="62"/>
      <c r="GC61" s="62"/>
      <c r="GD61" s="62"/>
      <c r="GE61" s="62"/>
      <c r="GF61" s="62"/>
      <c r="GG61" s="62"/>
      <c r="GH61" s="62"/>
      <c r="GI61" s="62"/>
      <c r="GJ61" s="62"/>
      <c r="GK61" s="62"/>
      <c r="GL61" s="62"/>
      <c r="GM61" s="62"/>
      <c r="GN61" s="62"/>
      <c r="GO61" s="62"/>
      <c r="GP61" s="62"/>
      <c r="GQ61" s="62"/>
      <c r="GR61" s="62"/>
      <c r="GS61" s="62"/>
      <c r="GT61" s="62"/>
      <c r="GU61" s="62"/>
      <c r="GV61" s="62"/>
      <c r="GW61" s="62"/>
      <c r="GX61" s="62"/>
      <c r="GY61" s="62"/>
      <c r="GZ61" s="62"/>
      <c r="HA61" s="62"/>
      <c r="HB61" s="62"/>
      <c r="HC61" s="62"/>
      <c r="HD61" s="62"/>
      <c r="HE61" s="62"/>
      <c r="HF61" s="62"/>
      <c r="HG61" s="62"/>
      <c r="HH61" s="62"/>
      <c r="HI61" s="62"/>
      <c r="HJ61" s="62"/>
      <c r="HK61" s="62"/>
      <c r="HL61" s="62"/>
      <c r="HM61" s="62"/>
      <c r="HN61" s="62"/>
      <c r="HO61" s="62"/>
      <c r="HP61" s="62"/>
      <c r="HQ61" s="62"/>
      <c r="HR61" s="62"/>
      <c r="HS61" s="62"/>
      <c r="HT61" s="62"/>
      <c r="HU61" s="62"/>
      <c r="HV61" s="62"/>
      <c r="HW61" s="62"/>
      <c r="HX61" s="62"/>
      <c r="HY61" s="62"/>
      <c r="HZ61" s="62"/>
      <c r="IA61" s="62"/>
      <c r="IB61" s="62"/>
      <c r="IC61" s="62"/>
      <c r="ID61" s="62"/>
      <c r="IE61" s="62"/>
      <c r="IF61" s="62"/>
      <c r="IG61" s="62"/>
      <c r="IH61" s="62"/>
      <c r="II61" s="62"/>
      <c r="IJ61" s="62"/>
      <c r="IK61" s="62"/>
      <c r="IL61" s="62"/>
      <c r="IM61" s="62"/>
      <c r="IN61" s="62"/>
      <c r="IO61" s="62"/>
      <c r="IP61" s="62"/>
      <c r="IQ61" s="62"/>
      <c r="IR61" s="62"/>
      <c r="IS61" s="62"/>
      <c r="IT61" s="62"/>
    </row>
    <row r="62" spans="1:254" ht="12" customHeight="1">
      <c r="A62" s="139" t="s">
        <v>399</v>
      </c>
      <c r="B62" s="62"/>
      <c r="C62" s="62"/>
      <c r="D62" s="138"/>
      <c r="E62" s="62"/>
      <c r="F62" s="62"/>
      <c r="G62" s="62"/>
      <c r="H62" s="138"/>
      <c r="I62" s="62"/>
      <c r="J62" s="62"/>
      <c r="K62" s="62"/>
      <c r="L62" s="138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BN62" s="62"/>
      <c r="BO62" s="62"/>
      <c r="BP62" s="62"/>
      <c r="BQ62" s="62"/>
      <c r="BR62" s="62"/>
      <c r="BS62" s="62"/>
      <c r="BT62" s="62"/>
      <c r="BU62" s="62"/>
      <c r="BV62" s="62"/>
      <c r="BW62" s="62"/>
      <c r="BX62" s="62"/>
      <c r="BY62" s="62"/>
      <c r="BZ62" s="62"/>
      <c r="CA62" s="62"/>
      <c r="CB62" s="62"/>
      <c r="CC62" s="62"/>
      <c r="CD62" s="62"/>
      <c r="CE62" s="62"/>
      <c r="CF62" s="62"/>
      <c r="CG62" s="62"/>
      <c r="CH62" s="62"/>
      <c r="CI62" s="62"/>
      <c r="CJ62" s="62"/>
      <c r="CK62" s="62"/>
      <c r="CL62" s="62"/>
      <c r="CM62" s="62"/>
      <c r="CN62" s="62"/>
      <c r="CO62" s="62"/>
      <c r="CP62" s="62"/>
      <c r="CQ62" s="62"/>
      <c r="CR62" s="62"/>
      <c r="CS62" s="62"/>
      <c r="CT62" s="62"/>
      <c r="CU62" s="62"/>
      <c r="CV62" s="62"/>
      <c r="CW62" s="62"/>
      <c r="CX62" s="62"/>
      <c r="CY62" s="62"/>
      <c r="CZ62" s="62"/>
      <c r="DA62" s="62"/>
      <c r="DB62" s="62"/>
      <c r="DC62" s="62"/>
      <c r="DD62" s="62"/>
      <c r="DE62" s="62"/>
      <c r="DF62" s="62"/>
      <c r="DG62" s="62"/>
      <c r="DH62" s="62"/>
      <c r="DI62" s="62"/>
      <c r="DJ62" s="62"/>
      <c r="DK62" s="62"/>
      <c r="DL62" s="62"/>
      <c r="DM62" s="62"/>
      <c r="DN62" s="62"/>
      <c r="DO62" s="62"/>
      <c r="DP62" s="62"/>
      <c r="DQ62" s="62"/>
      <c r="DR62" s="62"/>
      <c r="DS62" s="62"/>
      <c r="DT62" s="62"/>
      <c r="DU62" s="62"/>
      <c r="DV62" s="62"/>
      <c r="DW62" s="62"/>
      <c r="DX62" s="62"/>
      <c r="DY62" s="62"/>
      <c r="DZ62" s="62"/>
      <c r="EA62" s="62"/>
      <c r="EB62" s="62"/>
      <c r="EC62" s="62"/>
      <c r="ED62" s="62"/>
      <c r="EE62" s="62"/>
      <c r="EF62" s="62"/>
      <c r="EG62" s="62"/>
      <c r="EH62" s="62"/>
      <c r="EI62" s="62"/>
      <c r="EJ62" s="62"/>
      <c r="EK62" s="62"/>
      <c r="EL62" s="62"/>
      <c r="EM62" s="62"/>
      <c r="EN62" s="62"/>
      <c r="EO62" s="62"/>
      <c r="EP62" s="62"/>
      <c r="EQ62" s="62"/>
      <c r="ER62" s="62"/>
      <c r="ES62" s="62"/>
      <c r="ET62" s="62"/>
      <c r="EU62" s="62"/>
      <c r="EV62" s="62"/>
      <c r="EW62" s="62"/>
      <c r="EX62" s="62"/>
      <c r="EY62" s="62"/>
      <c r="EZ62" s="62"/>
      <c r="FA62" s="62"/>
      <c r="FB62" s="62"/>
      <c r="FC62" s="62"/>
      <c r="FD62" s="62"/>
      <c r="FE62" s="62"/>
      <c r="FF62" s="62"/>
      <c r="FG62" s="62"/>
      <c r="FH62" s="62"/>
      <c r="FI62" s="62"/>
      <c r="FJ62" s="62"/>
      <c r="FK62" s="62"/>
      <c r="FL62" s="62"/>
      <c r="FM62" s="62"/>
      <c r="FN62" s="62"/>
      <c r="FO62" s="62"/>
      <c r="FP62" s="62"/>
      <c r="FQ62" s="62"/>
      <c r="FR62" s="62"/>
      <c r="FS62" s="62"/>
      <c r="FT62" s="62"/>
      <c r="FU62" s="62"/>
      <c r="FV62" s="62"/>
      <c r="FW62" s="62"/>
      <c r="FX62" s="62"/>
      <c r="FY62" s="62"/>
      <c r="FZ62" s="62"/>
      <c r="GA62" s="62"/>
      <c r="GB62" s="62"/>
      <c r="GC62" s="62"/>
      <c r="GD62" s="62"/>
      <c r="GE62" s="62"/>
      <c r="GF62" s="62"/>
      <c r="GG62" s="62"/>
      <c r="GH62" s="62"/>
      <c r="GI62" s="62"/>
      <c r="GJ62" s="62"/>
      <c r="GK62" s="62"/>
      <c r="GL62" s="62"/>
      <c r="GM62" s="62"/>
      <c r="GN62" s="62"/>
      <c r="GO62" s="62"/>
      <c r="GP62" s="62"/>
      <c r="GQ62" s="62"/>
      <c r="GR62" s="62"/>
      <c r="GS62" s="62"/>
      <c r="GT62" s="62"/>
      <c r="GU62" s="62"/>
      <c r="GV62" s="62"/>
      <c r="GW62" s="62"/>
      <c r="GX62" s="62"/>
      <c r="GY62" s="62"/>
      <c r="GZ62" s="62"/>
      <c r="HA62" s="62"/>
      <c r="HB62" s="62"/>
      <c r="HC62" s="62"/>
      <c r="HD62" s="62"/>
      <c r="HE62" s="62"/>
      <c r="HF62" s="62"/>
      <c r="HG62" s="62"/>
      <c r="HH62" s="62"/>
      <c r="HI62" s="62"/>
      <c r="HJ62" s="62"/>
      <c r="HK62" s="62"/>
      <c r="HL62" s="62"/>
      <c r="HM62" s="62"/>
      <c r="HN62" s="62"/>
      <c r="HO62" s="62"/>
      <c r="HP62" s="62"/>
      <c r="HQ62" s="62"/>
      <c r="HR62" s="62"/>
      <c r="HS62" s="62"/>
      <c r="HT62" s="62"/>
      <c r="HU62" s="62"/>
      <c r="HV62" s="62"/>
      <c r="HW62" s="62"/>
      <c r="HX62" s="62"/>
      <c r="HY62" s="62"/>
      <c r="HZ62" s="62"/>
      <c r="IA62" s="62"/>
      <c r="IB62" s="62"/>
      <c r="IC62" s="62"/>
      <c r="ID62" s="62"/>
      <c r="IE62" s="62"/>
      <c r="IF62" s="62"/>
      <c r="IG62" s="62"/>
      <c r="IH62" s="62"/>
      <c r="II62" s="62"/>
      <c r="IJ62" s="62"/>
      <c r="IK62" s="62"/>
      <c r="IL62" s="62"/>
      <c r="IM62" s="62"/>
      <c r="IN62" s="62"/>
      <c r="IO62" s="62"/>
      <c r="IP62" s="62"/>
      <c r="IQ62" s="62"/>
      <c r="IR62" s="62"/>
      <c r="IS62" s="62"/>
      <c r="IT62" s="62"/>
    </row>
    <row r="63" spans="1:254" ht="12" customHeight="1">
      <c r="A63" s="62" t="s">
        <v>92</v>
      </c>
      <c r="B63" s="62"/>
      <c r="C63" s="62"/>
      <c r="D63" s="138"/>
      <c r="E63" s="62"/>
      <c r="F63" s="62"/>
      <c r="G63" s="62"/>
      <c r="H63" s="138"/>
      <c r="I63" s="62"/>
      <c r="J63" s="62"/>
      <c r="K63" s="62"/>
      <c r="L63" s="138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  <c r="BR63" s="62"/>
      <c r="BS63" s="62"/>
      <c r="BT63" s="62"/>
      <c r="BU63" s="62"/>
      <c r="BV63" s="62"/>
      <c r="BW63" s="62"/>
      <c r="BX63" s="62"/>
      <c r="BY63" s="62"/>
      <c r="BZ63" s="62"/>
      <c r="CA63" s="62"/>
      <c r="CB63" s="62"/>
      <c r="CC63" s="62"/>
      <c r="CD63" s="62"/>
      <c r="CE63" s="62"/>
      <c r="CF63" s="62"/>
      <c r="CG63" s="62"/>
      <c r="CH63" s="62"/>
      <c r="CI63" s="62"/>
      <c r="CJ63" s="62"/>
      <c r="CK63" s="62"/>
      <c r="CL63" s="62"/>
      <c r="CM63" s="62"/>
      <c r="CN63" s="62"/>
      <c r="CO63" s="62"/>
      <c r="CP63" s="62"/>
      <c r="CQ63" s="62"/>
      <c r="CR63" s="62"/>
      <c r="CS63" s="62"/>
      <c r="CT63" s="62"/>
      <c r="CU63" s="62"/>
      <c r="CV63" s="62"/>
      <c r="CW63" s="62"/>
      <c r="CX63" s="62"/>
      <c r="CY63" s="62"/>
      <c r="CZ63" s="62"/>
      <c r="DA63" s="62"/>
      <c r="DB63" s="62"/>
      <c r="DC63" s="62"/>
      <c r="DD63" s="62"/>
      <c r="DE63" s="62"/>
      <c r="DF63" s="62"/>
      <c r="DG63" s="62"/>
      <c r="DH63" s="62"/>
      <c r="DI63" s="62"/>
      <c r="DJ63" s="62"/>
      <c r="DK63" s="62"/>
      <c r="DL63" s="62"/>
      <c r="DM63" s="62"/>
      <c r="DN63" s="62"/>
      <c r="DO63" s="62"/>
      <c r="DP63" s="62"/>
      <c r="DQ63" s="62"/>
      <c r="DR63" s="62"/>
      <c r="DS63" s="62"/>
      <c r="DT63" s="62"/>
      <c r="DU63" s="62"/>
      <c r="DV63" s="62"/>
      <c r="DW63" s="62"/>
      <c r="DX63" s="62"/>
      <c r="DY63" s="62"/>
      <c r="DZ63" s="62"/>
      <c r="EA63" s="62"/>
      <c r="EB63" s="62"/>
      <c r="EC63" s="62"/>
      <c r="ED63" s="62"/>
      <c r="EE63" s="62"/>
      <c r="EF63" s="62"/>
      <c r="EG63" s="62"/>
      <c r="EH63" s="62"/>
      <c r="EI63" s="62"/>
      <c r="EJ63" s="62"/>
      <c r="EK63" s="62"/>
      <c r="EL63" s="62"/>
      <c r="EM63" s="62"/>
      <c r="EN63" s="62"/>
      <c r="EO63" s="62"/>
      <c r="EP63" s="62"/>
      <c r="EQ63" s="62"/>
      <c r="ER63" s="62"/>
      <c r="ES63" s="62"/>
      <c r="ET63" s="62"/>
      <c r="EU63" s="62"/>
      <c r="EV63" s="62"/>
      <c r="EW63" s="62"/>
      <c r="EX63" s="62"/>
      <c r="EY63" s="62"/>
      <c r="EZ63" s="62"/>
      <c r="FA63" s="62"/>
      <c r="FB63" s="62"/>
      <c r="FC63" s="62"/>
      <c r="FD63" s="62"/>
      <c r="FE63" s="62"/>
      <c r="FF63" s="62"/>
      <c r="FG63" s="62"/>
      <c r="FH63" s="62"/>
      <c r="FI63" s="62"/>
      <c r="FJ63" s="62"/>
      <c r="FK63" s="62"/>
      <c r="FL63" s="62"/>
      <c r="FM63" s="62"/>
      <c r="FN63" s="62"/>
      <c r="FO63" s="62"/>
      <c r="FP63" s="62"/>
      <c r="FQ63" s="62"/>
      <c r="FR63" s="62"/>
      <c r="FS63" s="62"/>
      <c r="FT63" s="62"/>
      <c r="FU63" s="62"/>
      <c r="FV63" s="62"/>
      <c r="FW63" s="62"/>
      <c r="FX63" s="62"/>
      <c r="FY63" s="62"/>
      <c r="FZ63" s="62"/>
      <c r="GA63" s="62"/>
      <c r="GB63" s="62"/>
      <c r="GC63" s="62"/>
      <c r="GD63" s="62"/>
      <c r="GE63" s="62"/>
      <c r="GF63" s="62"/>
      <c r="GG63" s="62"/>
      <c r="GH63" s="62"/>
      <c r="GI63" s="62"/>
      <c r="GJ63" s="62"/>
      <c r="GK63" s="62"/>
      <c r="GL63" s="62"/>
      <c r="GM63" s="62"/>
      <c r="GN63" s="62"/>
      <c r="GO63" s="62"/>
      <c r="GP63" s="62"/>
      <c r="GQ63" s="62"/>
      <c r="GR63" s="62"/>
      <c r="GS63" s="62"/>
      <c r="GT63" s="62"/>
      <c r="GU63" s="62"/>
      <c r="GV63" s="62"/>
      <c r="GW63" s="62"/>
      <c r="GX63" s="62"/>
      <c r="GY63" s="62"/>
      <c r="GZ63" s="62"/>
      <c r="HA63" s="62"/>
      <c r="HB63" s="62"/>
      <c r="HC63" s="62"/>
      <c r="HD63" s="62"/>
      <c r="HE63" s="62"/>
      <c r="HF63" s="62"/>
      <c r="HG63" s="62"/>
      <c r="HH63" s="62"/>
      <c r="HI63" s="62"/>
      <c r="HJ63" s="62"/>
      <c r="HK63" s="62"/>
      <c r="HL63" s="62"/>
      <c r="HM63" s="62"/>
      <c r="HN63" s="62"/>
      <c r="HO63" s="62"/>
      <c r="HP63" s="62"/>
      <c r="HQ63" s="62"/>
      <c r="HR63" s="62"/>
      <c r="HS63" s="62"/>
      <c r="HT63" s="62"/>
      <c r="HU63" s="62"/>
      <c r="HV63" s="62"/>
      <c r="HW63" s="62"/>
      <c r="HX63" s="62"/>
      <c r="HY63" s="62"/>
      <c r="HZ63" s="62"/>
      <c r="IA63" s="62"/>
      <c r="IB63" s="62"/>
      <c r="IC63" s="62"/>
      <c r="ID63" s="62"/>
      <c r="IE63" s="62"/>
      <c r="IF63" s="62"/>
      <c r="IG63" s="62"/>
      <c r="IH63" s="62"/>
      <c r="II63" s="62"/>
      <c r="IJ63" s="62"/>
      <c r="IK63" s="62"/>
      <c r="IL63" s="62"/>
      <c r="IM63" s="62"/>
      <c r="IN63" s="62"/>
      <c r="IO63" s="62"/>
      <c r="IP63" s="62"/>
      <c r="IQ63" s="62"/>
      <c r="IR63" s="62"/>
      <c r="IS63" s="62"/>
      <c r="IT63" s="62"/>
    </row>
    <row r="64" spans="1:254" ht="12" customHeight="1">
      <c r="A64" s="62"/>
      <c r="B64" s="62"/>
      <c r="C64" s="62"/>
      <c r="D64" s="138"/>
      <c r="E64" s="62"/>
      <c r="F64" s="62"/>
      <c r="G64" s="62"/>
      <c r="H64" s="138"/>
      <c r="I64" s="62"/>
      <c r="J64" s="62"/>
      <c r="K64" s="62"/>
      <c r="L64" s="138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  <c r="BR64" s="62"/>
      <c r="BS64" s="62"/>
      <c r="BT64" s="62"/>
      <c r="BU64" s="62"/>
      <c r="BV64" s="62"/>
      <c r="BW64" s="62"/>
      <c r="BX64" s="62"/>
      <c r="BY64" s="62"/>
      <c r="BZ64" s="62"/>
      <c r="CA64" s="62"/>
      <c r="CB64" s="62"/>
      <c r="CC64" s="62"/>
      <c r="CD64" s="62"/>
      <c r="CE64" s="62"/>
      <c r="CF64" s="62"/>
      <c r="CG64" s="62"/>
      <c r="CH64" s="62"/>
      <c r="CI64" s="62"/>
      <c r="CJ64" s="62"/>
      <c r="CK64" s="62"/>
      <c r="CL64" s="62"/>
      <c r="CM64" s="62"/>
      <c r="CN64" s="62"/>
      <c r="CO64" s="62"/>
      <c r="CP64" s="62"/>
      <c r="CQ64" s="62"/>
      <c r="CR64" s="62"/>
      <c r="CS64" s="62"/>
      <c r="CT64" s="62"/>
      <c r="CU64" s="62"/>
      <c r="CV64" s="62"/>
      <c r="CW64" s="62"/>
      <c r="CX64" s="62"/>
      <c r="CY64" s="62"/>
      <c r="CZ64" s="62"/>
      <c r="DA64" s="62"/>
      <c r="DB64" s="62"/>
      <c r="DC64" s="62"/>
      <c r="DD64" s="62"/>
      <c r="DE64" s="62"/>
      <c r="DF64" s="62"/>
      <c r="DG64" s="62"/>
      <c r="DH64" s="62"/>
      <c r="DI64" s="62"/>
      <c r="DJ64" s="62"/>
      <c r="DK64" s="62"/>
      <c r="DL64" s="62"/>
      <c r="DM64" s="62"/>
      <c r="DN64" s="62"/>
      <c r="DO64" s="62"/>
      <c r="DP64" s="62"/>
      <c r="DQ64" s="62"/>
      <c r="DR64" s="62"/>
      <c r="DS64" s="62"/>
      <c r="DT64" s="62"/>
      <c r="DU64" s="62"/>
      <c r="DV64" s="62"/>
      <c r="DW64" s="62"/>
      <c r="DX64" s="62"/>
      <c r="DY64" s="62"/>
      <c r="DZ64" s="62"/>
      <c r="EA64" s="62"/>
      <c r="EB64" s="62"/>
      <c r="EC64" s="62"/>
      <c r="ED64" s="62"/>
      <c r="EE64" s="62"/>
      <c r="EF64" s="62"/>
      <c r="EG64" s="62"/>
      <c r="EH64" s="62"/>
      <c r="EI64" s="62"/>
      <c r="EJ64" s="62"/>
      <c r="EK64" s="62"/>
      <c r="EL64" s="62"/>
      <c r="EM64" s="62"/>
      <c r="EN64" s="62"/>
      <c r="EO64" s="62"/>
      <c r="EP64" s="62"/>
      <c r="EQ64" s="62"/>
      <c r="ER64" s="62"/>
      <c r="ES64" s="62"/>
      <c r="ET64" s="62"/>
      <c r="EU64" s="62"/>
      <c r="EV64" s="62"/>
      <c r="EW64" s="62"/>
      <c r="EX64" s="62"/>
      <c r="EY64" s="62"/>
      <c r="EZ64" s="62"/>
      <c r="FA64" s="62"/>
      <c r="FB64" s="62"/>
      <c r="FC64" s="62"/>
      <c r="FD64" s="62"/>
      <c r="FE64" s="62"/>
      <c r="FF64" s="62"/>
      <c r="FG64" s="62"/>
      <c r="FH64" s="62"/>
      <c r="FI64" s="62"/>
      <c r="FJ64" s="62"/>
      <c r="FK64" s="62"/>
      <c r="FL64" s="62"/>
      <c r="FM64" s="62"/>
      <c r="FN64" s="62"/>
      <c r="FO64" s="62"/>
      <c r="FP64" s="62"/>
      <c r="FQ64" s="62"/>
      <c r="FR64" s="62"/>
      <c r="FS64" s="62"/>
      <c r="FT64" s="62"/>
      <c r="FU64" s="62"/>
      <c r="FV64" s="62"/>
      <c r="FW64" s="62"/>
      <c r="FX64" s="62"/>
      <c r="FY64" s="62"/>
      <c r="FZ64" s="62"/>
      <c r="GA64" s="62"/>
      <c r="GB64" s="62"/>
      <c r="GC64" s="62"/>
      <c r="GD64" s="62"/>
      <c r="GE64" s="62"/>
      <c r="GF64" s="62"/>
      <c r="GG64" s="62"/>
      <c r="GH64" s="62"/>
      <c r="GI64" s="62"/>
      <c r="GJ64" s="62"/>
      <c r="GK64" s="62"/>
      <c r="GL64" s="62"/>
      <c r="GM64" s="62"/>
      <c r="GN64" s="62"/>
      <c r="GO64" s="62"/>
      <c r="GP64" s="62"/>
      <c r="GQ64" s="62"/>
      <c r="GR64" s="62"/>
      <c r="GS64" s="62"/>
      <c r="GT64" s="62"/>
      <c r="GU64" s="62"/>
      <c r="GV64" s="62"/>
      <c r="GW64" s="62"/>
      <c r="GX64" s="62"/>
      <c r="GY64" s="62"/>
      <c r="GZ64" s="62"/>
      <c r="HA64" s="62"/>
      <c r="HB64" s="62"/>
      <c r="HC64" s="62"/>
      <c r="HD64" s="62"/>
      <c r="HE64" s="62"/>
      <c r="HF64" s="62"/>
      <c r="HG64" s="62"/>
      <c r="HH64" s="62"/>
      <c r="HI64" s="62"/>
      <c r="HJ64" s="62"/>
      <c r="HK64" s="62"/>
      <c r="HL64" s="62"/>
      <c r="HM64" s="62"/>
      <c r="HN64" s="62"/>
      <c r="HO64" s="62"/>
      <c r="HP64" s="62"/>
      <c r="HQ64" s="62"/>
      <c r="HR64" s="62"/>
      <c r="HS64" s="62"/>
      <c r="HT64" s="62"/>
      <c r="HU64" s="62"/>
      <c r="HV64" s="62"/>
      <c r="HW64" s="62"/>
      <c r="HX64" s="62"/>
      <c r="HY64" s="62"/>
      <c r="HZ64" s="62"/>
      <c r="IA64" s="62"/>
      <c r="IB64" s="62"/>
      <c r="IC64" s="62"/>
      <c r="ID64" s="62"/>
      <c r="IE64" s="62"/>
      <c r="IF64" s="62"/>
      <c r="IG64" s="62"/>
      <c r="IH64" s="62"/>
      <c r="II64" s="62"/>
      <c r="IJ64" s="62"/>
      <c r="IK64" s="62"/>
      <c r="IL64" s="62"/>
      <c r="IM64" s="62"/>
      <c r="IN64" s="62"/>
      <c r="IO64" s="62"/>
      <c r="IP64" s="62"/>
      <c r="IQ64" s="62"/>
      <c r="IR64" s="62"/>
      <c r="IS64" s="62"/>
      <c r="IT64" s="62"/>
    </row>
    <row r="65" spans="1:254" ht="12" customHeight="1">
      <c r="A65" s="62"/>
      <c r="B65" s="62"/>
      <c r="C65" s="62"/>
      <c r="D65" s="138"/>
      <c r="E65" s="62"/>
      <c r="F65" s="62"/>
      <c r="G65" s="62"/>
      <c r="H65" s="138"/>
      <c r="I65" s="62"/>
      <c r="J65" s="62"/>
      <c r="K65" s="62"/>
      <c r="L65" s="138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2"/>
      <c r="AK65" s="62"/>
      <c r="AL65" s="62"/>
      <c r="AM65" s="62"/>
      <c r="AN65" s="62"/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N65" s="62"/>
      <c r="BO65" s="62"/>
      <c r="BP65" s="62"/>
      <c r="BQ65" s="62"/>
      <c r="BR65" s="62"/>
      <c r="BS65" s="62"/>
      <c r="BT65" s="62"/>
      <c r="BU65" s="62"/>
      <c r="BV65" s="62"/>
      <c r="BW65" s="62"/>
      <c r="BX65" s="62"/>
      <c r="BY65" s="62"/>
      <c r="BZ65" s="62"/>
      <c r="CA65" s="62"/>
      <c r="CB65" s="62"/>
      <c r="CC65" s="62"/>
      <c r="CD65" s="62"/>
      <c r="CE65" s="62"/>
      <c r="CF65" s="62"/>
      <c r="CG65" s="62"/>
      <c r="CH65" s="62"/>
      <c r="CI65" s="62"/>
      <c r="CJ65" s="62"/>
      <c r="CK65" s="62"/>
      <c r="CL65" s="62"/>
      <c r="CM65" s="62"/>
      <c r="CN65" s="62"/>
      <c r="CO65" s="62"/>
      <c r="CP65" s="62"/>
      <c r="CQ65" s="62"/>
      <c r="CR65" s="62"/>
      <c r="CS65" s="62"/>
      <c r="CT65" s="62"/>
      <c r="CU65" s="62"/>
      <c r="CV65" s="62"/>
      <c r="CW65" s="62"/>
      <c r="CX65" s="62"/>
      <c r="CY65" s="62"/>
      <c r="CZ65" s="62"/>
      <c r="DA65" s="62"/>
      <c r="DB65" s="62"/>
      <c r="DC65" s="62"/>
      <c r="DD65" s="62"/>
      <c r="DE65" s="62"/>
      <c r="DF65" s="62"/>
      <c r="DG65" s="62"/>
      <c r="DH65" s="62"/>
      <c r="DI65" s="62"/>
      <c r="DJ65" s="62"/>
      <c r="DK65" s="62"/>
      <c r="DL65" s="62"/>
      <c r="DM65" s="62"/>
      <c r="DN65" s="62"/>
      <c r="DO65" s="62"/>
      <c r="DP65" s="62"/>
      <c r="DQ65" s="62"/>
      <c r="DR65" s="62"/>
      <c r="DS65" s="62"/>
      <c r="DT65" s="62"/>
      <c r="DU65" s="62"/>
      <c r="DV65" s="62"/>
      <c r="DW65" s="62"/>
      <c r="DX65" s="62"/>
      <c r="DY65" s="62"/>
      <c r="DZ65" s="62"/>
      <c r="EA65" s="62"/>
      <c r="EB65" s="62"/>
      <c r="EC65" s="62"/>
      <c r="ED65" s="62"/>
      <c r="EE65" s="62"/>
      <c r="EF65" s="62"/>
      <c r="EG65" s="62"/>
      <c r="EH65" s="62"/>
      <c r="EI65" s="62"/>
      <c r="EJ65" s="62"/>
      <c r="EK65" s="62"/>
      <c r="EL65" s="62"/>
      <c r="EM65" s="62"/>
      <c r="EN65" s="62"/>
      <c r="EO65" s="62"/>
      <c r="EP65" s="62"/>
      <c r="EQ65" s="62"/>
      <c r="ER65" s="62"/>
      <c r="ES65" s="62"/>
      <c r="ET65" s="62"/>
      <c r="EU65" s="62"/>
      <c r="EV65" s="62"/>
      <c r="EW65" s="62"/>
      <c r="EX65" s="62"/>
      <c r="EY65" s="62"/>
      <c r="EZ65" s="62"/>
      <c r="FA65" s="62"/>
      <c r="FB65" s="62"/>
      <c r="FC65" s="62"/>
      <c r="FD65" s="62"/>
      <c r="FE65" s="62"/>
      <c r="FF65" s="62"/>
      <c r="FG65" s="62"/>
      <c r="FH65" s="62"/>
      <c r="FI65" s="62"/>
      <c r="FJ65" s="62"/>
      <c r="FK65" s="62"/>
      <c r="FL65" s="62"/>
      <c r="FM65" s="62"/>
      <c r="FN65" s="62"/>
      <c r="FO65" s="62"/>
      <c r="FP65" s="62"/>
      <c r="FQ65" s="62"/>
      <c r="FR65" s="62"/>
      <c r="FS65" s="62"/>
      <c r="FT65" s="62"/>
      <c r="FU65" s="62"/>
      <c r="FV65" s="62"/>
      <c r="FW65" s="62"/>
      <c r="FX65" s="62"/>
      <c r="FY65" s="62"/>
      <c r="FZ65" s="62"/>
      <c r="GA65" s="62"/>
      <c r="GB65" s="62"/>
      <c r="GC65" s="62"/>
      <c r="GD65" s="62"/>
      <c r="GE65" s="62"/>
      <c r="GF65" s="62"/>
      <c r="GG65" s="62"/>
      <c r="GH65" s="62"/>
      <c r="GI65" s="62"/>
      <c r="GJ65" s="62"/>
      <c r="GK65" s="62"/>
      <c r="GL65" s="62"/>
      <c r="GM65" s="62"/>
      <c r="GN65" s="62"/>
      <c r="GO65" s="62"/>
      <c r="GP65" s="62"/>
      <c r="GQ65" s="62"/>
      <c r="GR65" s="62"/>
      <c r="GS65" s="62"/>
      <c r="GT65" s="62"/>
      <c r="GU65" s="62"/>
      <c r="GV65" s="62"/>
      <c r="GW65" s="62"/>
      <c r="GX65" s="62"/>
      <c r="GY65" s="62"/>
      <c r="GZ65" s="62"/>
      <c r="HA65" s="62"/>
      <c r="HB65" s="62"/>
      <c r="HC65" s="62"/>
      <c r="HD65" s="62"/>
      <c r="HE65" s="62"/>
      <c r="HF65" s="62"/>
      <c r="HG65" s="62"/>
      <c r="HH65" s="62"/>
      <c r="HI65" s="62"/>
      <c r="HJ65" s="62"/>
      <c r="HK65" s="62"/>
      <c r="HL65" s="62"/>
      <c r="HM65" s="62"/>
      <c r="HN65" s="62"/>
      <c r="HO65" s="62"/>
      <c r="HP65" s="62"/>
      <c r="HQ65" s="62"/>
      <c r="HR65" s="62"/>
      <c r="HS65" s="62"/>
      <c r="HT65" s="62"/>
      <c r="HU65" s="62"/>
      <c r="HV65" s="62"/>
      <c r="HW65" s="62"/>
      <c r="HX65" s="62"/>
      <c r="HY65" s="62"/>
      <c r="HZ65" s="62"/>
      <c r="IA65" s="62"/>
      <c r="IB65" s="62"/>
      <c r="IC65" s="62"/>
      <c r="ID65" s="62"/>
      <c r="IE65" s="62"/>
      <c r="IF65" s="62"/>
      <c r="IG65" s="62"/>
      <c r="IH65" s="62"/>
      <c r="II65" s="62"/>
      <c r="IJ65" s="62"/>
      <c r="IK65" s="62"/>
      <c r="IL65" s="62"/>
      <c r="IM65" s="62"/>
      <c r="IN65" s="62"/>
      <c r="IO65" s="62"/>
      <c r="IP65" s="62"/>
      <c r="IQ65" s="62"/>
      <c r="IR65" s="62"/>
      <c r="IS65" s="62"/>
      <c r="IT65" s="62"/>
    </row>
    <row r="66" spans="1:254" ht="12" customHeight="1">
      <c r="A66" s="62"/>
      <c r="B66" s="62"/>
      <c r="C66" s="62"/>
      <c r="D66" s="138"/>
      <c r="E66" s="62"/>
      <c r="F66" s="62"/>
      <c r="G66" s="62"/>
      <c r="H66" s="138"/>
      <c r="I66" s="62"/>
      <c r="J66" s="62"/>
      <c r="K66" s="62"/>
      <c r="L66" s="138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  <c r="BR66" s="62"/>
      <c r="BS66" s="62"/>
      <c r="BT66" s="62"/>
      <c r="BU66" s="62"/>
      <c r="BV66" s="62"/>
      <c r="BW66" s="62"/>
      <c r="BX66" s="62"/>
      <c r="BY66" s="62"/>
      <c r="BZ66" s="62"/>
      <c r="CA66" s="62"/>
      <c r="CB66" s="62"/>
      <c r="CC66" s="62"/>
      <c r="CD66" s="62"/>
      <c r="CE66" s="62"/>
      <c r="CF66" s="62"/>
      <c r="CG66" s="62"/>
      <c r="CH66" s="62"/>
      <c r="CI66" s="62"/>
      <c r="CJ66" s="62"/>
      <c r="CK66" s="62"/>
      <c r="CL66" s="62"/>
      <c r="CM66" s="62"/>
      <c r="CN66" s="62"/>
      <c r="CO66" s="62"/>
      <c r="CP66" s="62"/>
      <c r="CQ66" s="62"/>
      <c r="CR66" s="62"/>
      <c r="CS66" s="62"/>
      <c r="CT66" s="62"/>
      <c r="CU66" s="62"/>
      <c r="CV66" s="62"/>
      <c r="CW66" s="62"/>
      <c r="CX66" s="62"/>
      <c r="CY66" s="62"/>
      <c r="CZ66" s="62"/>
      <c r="DA66" s="62"/>
      <c r="DB66" s="62"/>
      <c r="DC66" s="62"/>
      <c r="DD66" s="62"/>
      <c r="DE66" s="62"/>
      <c r="DF66" s="62"/>
      <c r="DG66" s="62"/>
      <c r="DH66" s="62"/>
      <c r="DI66" s="62"/>
      <c r="DJ66" s="62"/>
      <c r="DK66" s="62"/>
      <c r="DL66" s="62"/>
      <c r="DM66" s="62"/>
      <c r="DN66" s="62"/>
      <c r="DO66" s="62"/>
      <c r="DP66" s="62"/>
      <c r="DQ66" s="62"/>
      <c r="DR66" s="62"/>
      <c r="DS66" s="62"/>
      <c r="DT66" s="62"/>
      <c r="DU66" s="62"/>
      <c r="DV66" s="62"/>
      <c r="DW66" s="62"/>
      <c r="DX66" s="62"/>
      <c r="DY66" s="62"/>
      <c r="DZ66" s="62"/>
      <c r="EA66" s="62"/>
      <c r="EB66" s="62"/>
      <c r="EC66" s="62"/>
      <c r="ED66" s="62"/>
      <c r="EE66" s="62"/>
      <c r="EF66" s="62"/>
      <c r="EG66" s="62"/>
      <c r="EH66" s="62"/>
      <c r="EI66" s="62"/>
      <c r="EJ66" s="62"/>
      <c r="EK66" s="62"/>
      <c r="EL66" s="62"/>
      <c r="EM66" s="62"/>
      <c r="EN66" s="62"/>
      <c r="EO66" s="62"/>
      <c r="EP66" s="62"/>
      <c r="EQ66" s="62"/>
      <c r="ER66" s="62"/>
      <c r="ES66" s="62"/>
      <c r="ET66" s="62"/>
      <c r="EU66" s="62"/>
      <c r="EV66" s="62"/>
      <c r="EW66" s="62"/>
      <c r="EX66" s="62"/>
      <c r="EY66" s="62"/>
      <c r="EZ66" s="62"/>
      <c r="FA66" s="62"/>
      <c r="FB66" s="62"/>
      <c r="FC66" s="62"/>
      <c r="FD66" s="62"/>
      <c r="FE66" s="62"/>
      <c r="FF66" s="62"/>
      <c r="FG66" s="62"/>
      <c r="FH66" s="62"/>
      <c r="FI66" s="62"/>
      <c r="FJ66" s="62"/>
      <c r="FK66" s="62"/>
      <c r="FL66" s="62"/>
      <c r="FM66" s="62"/>
      <c r="FN66" s="62"/>
      <c r="FO66" s="62"/>
      <c r="FP66" s="62"/>
      <c r="FQ66" s="62"/>
      <c r="FR66" s="62"/>
      <c r="FS66" s="62"/>
      <c r="FT66" s="62"/>
      <c r="FU66" s="62"/>
      <c r="FV66" s="62"/>
      <c r="FW66" s="62"/>
      <c r="FX66" s="62"/>
      <c r="FY66" s="62"/>
      <c r="FZ66" s="62"/>
      <c r="GA66" s="62"/>
      <c r="GB66" s="62"/>
      <c r="GC66" s="62"/>
      <c r="GD66" s="62"/>
      <c r="GE66" s="62"/>
      <c r="GF66" s="62"/>
      <c r="GG66" s="62"/>
      <c r="GH66" s="62"/>
      <c r="GI66" s="62"/>
      <c r="GJ66" s="62"/>
      <c r="GK66" s="62"/>
      <c r="GL66" s="62"/>
      <c r="GM66" s="62"/>
      <c r="GN66" s="62"/>
      <c r="GO66" s="62"/>
      <c r="GP66" s="62"/>
      <c r="GQ66" s="62"/>
      <c r="GR66" s="62"/>
      <c r="GS66" s="62"/>
      <c r="GT66" s="62"/>
      <c r="GU66" s="62"/>
      <c r="GV66" s="62"/>
      <c r="GW66" s="62"/>
      <c r="GX66" s="62"/>
      <c r="GY66" s="62"/>
      <c r="GZ66" s="62"/>
      <c r="HA66" s="62"/>
      <c r="HB66" s="62"/>
      <c r="HC66" s="62"/>
      <c r="HD66" s="62"/>
      <c r="HE66" s="62"/>
      <c r="HF66" s="62"/>
      <c r="HG66" s="62"/>
      <c r="HH66" s="62"/>
      <c r="HI66" s="62"/>
      <c r="HJ66" s="62"/>
      <c r="HK66" s="62"/>
      <c r="HL66" s="62"/>
      <c r="HM66" s="62"/>
      <c r="HN66" s="62"/>
      <c r="HO66" s="62"/>
      <c r="HP66" s="62"/>
      <c r="HQ66" s="62"/>
      <c r="HR66" s="62"/>
      <c r="HS66" s="62"/>
      <c r="HT66" s="62"/>
      <c r="HU66" s="62"/>
      <c r="HV66" s="62"/>
      <c r="HW66" s="62"/>
      <c r="HX66" s="62"/>
      <c r="HY66" s="62"/>
      <c r="HZ66" s="62"/>
      <c r="IA66" s="62"/>
      <c r="IB66" s="62"/>
      <c r="IC66" s="62"/>
      <c r="ID66" s="62"/>
      <c r="IE66" s="62"/>
      <c r="IF66" s="62"/>
      <c r="IG66" s="62"/>
      <c r="IH66" s="62"/>
      <c r="II66" s="62"/>
      <c r="IJ66" s="62"/>
      <c r="IK66" s="62"/>
      <c r="IL66" s="62"/>
      <c r="IM66" s="62"/>
      <c r="IN66" s="62"/>
      <c r="IO66" s="62"/>
      <c r="IP66" s="62"/>
      <c r="IQ66" s="62"/>
      <c r="IR66" s="62"/>
      <c r="IS66" s="62"/>
      <c r="IT66" s="62"/>
    </row>
    <row r="67" spans="1:254" ht="12" customHeight="1">
      <c r="A67" s="62"/>
      <c r="B67" s="62"/>
      <c r="C67" s="62"/>
      <c r="D67" s="138"/>
      <c r="E67" s="62"/>
      <c r="F67" s="62"/>
      <c r="G67" s="62"/>
      <c r="H67" s="138"/>
      <c r="I67" s="62"/>
      <c r="J67" s="62"/>
      <c r="K67" s="62"/>
      <c r="L67" s="138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62"/>
      <c r="AG67" s="62"/>
      <c r="AH67" s="62"/>
      <c r="AI67" s="62"/>
      <c r="AJ67" s="62"/>
      <c r="AK67" s="62"/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  <c r="BR67" s="62"/>
      <c r="BS67" s="62"/>
      <c r="BT67" s="62"/>
      <c r="BU67" s="62"/>
      <c r="BV67" s="62"/>
      <c r="BW67" s="62"/>
      <c r="BX67" s="62"/>
      <c r="BY67" s="62"/>
      <c r="BZ67" s="62"/>
      <c r="CA67" s="62"/>
      <c r="CB67" s="62"/>
      <c r="CC67" s="62"/>
      <c r="CD67" s="62"/>
      <c r="CE67" s="62"/>
      <c r="CF67" s="62"/>
      <c r="CG67" s="62"/>
      <c r="CH67" s="62"/>
      <c r="CI67" s="62"/>
      <c r="CJ67" s="62"/>
      <c r="CK67" s="62"/>
      <c r="CL67" s="62"/>
      <c r="CM67" s="62"/>
      <c r="CN67" s="62"/>
      <c r="CO67" s="62"/>
      <c r="CP67" s="62"/>
      <c r="CQ67" s="62"/>
      <c r="CR67" s="62"/>
      <c r="CS67" s="62"/>
      <c r="CT67" s="62"/>
      <c r="CU67" s="62"/>
      <c r="CV67" s="62"/>
      <c r="CW67" s="62"/>
      <c r="CX67" s="62"/>
      <c r="CY67" s="62"/>
      <c r="CZ67" s="62"/>
      <c r="DA67" s="62"/>
      <c r="DB67" s="62"/>
      <c r="DC67" s="62"/>
      <c r="DD67" s="62"/>
      <c r="DE67" s="62"/>
      <c r="DF67" s="62"/>
      <c r="DG67" s="62"/>
      <c r="DH67" s="62"/>
      <c r="DI67" s="62"/>
      <c r="DJ67" s="62"/>
      <c r="DK67" s="62"/>
      <c r="DL67" s="62"/>
      <c r="DM67" s="62"/>
      <c r="DN67" s="62"/>
      <c r="DO67" s="62"/>
      <c r="DP67" s="62"/>
      <c r="DQ67" s="62"/>
      <c r="DR67" s="62"/>
      <c r="DS67" s="62"/>
      <c r="DT67" s="62"/>
      <c r="DU67" s="62"/>
      <c r="DV67" s="62"/>
      <c r="DW67" s="62"/>
      <c r="DX67" s="62"/>
      <c r="DY67" s="62"/>
      <c r="DZ67" s="62"/>
      <c r="EA67" s="62"/>
      <c r="EB67" s="62"/>
      <c r="EC67" s="62"/>
      <c r="ED67" s="62"/>
      <c r="EE67" s="62"/>
      <c r="EF67" s="62"/>
      <c r="EG67" s="62"/>
      <c r="EH67" s="62"/>
      <c r="EI67" s="62"/>
      <c r="EJ67" s="62"/>
      <c r="EK67" s="62"/>
      <c r="EL67" s="62"/>
      <c r="EM67" s="62"/>
      <c r="EN67" s="62"/>
      <c r="EO67" s="62"/>
      <c r="EP67" s="62"/>
      <c r="EQ67" s="62"/>
      <c r="ER67" s="62"/>
      <c r="ES67" s="62"/>
      <c r="ET67" s="62"/>
      <c r="EU67" s="62"/>
      <c r="EV67" s="62"/>
      <c r="EW67" s="62"/>
      <c r="EX67" s="62"/>
      <c r="EY67" s="62"/>
      <c r="EZ67" s="62"/>
      <c r="FA67" s="62"/>
      <c r="FB67" s="62"/>
      <c r="FC67" s="62"/>
      <c r="FD67" s="62"/>
      <c r="FE67" s="62"/>
      <c r="FF67" s="62"/>
      <c r="FG67" s="62"/>
      <c r="FH67" s="62"/>
      <c r="FI67" s="62"/>
      <c r="FJ67" s="62"/>
      <c r="FK67" s="62"/>
      <c r="FL67" s="62"/>
      <c r="FM67" s="62"/>
      <c r="FN67" s="62"/>
      <c r="FO67" s="62"/>
      <c r="FP67" s="62"/>
      <c r="FQ67" s="62"/>
      <c r="FR67" s="62"/>
      <c r="FS67" s="62"/>
      <c r="FT67" s="62"/>
      <c r="FU67" s="62"/>
      <c r="FV67" s="62"/>
      <c r="FW67" s="62"/>
      <c r="FX67" s="62"/>
      <c r="FY67" s="62"/>
      <c r="FZ67" s="62"/>
      <c r="GA67" s="62"/>
      <c r="GB67" s="62"/>
      <c r="GC67" s="62"/>
      <c r="GD67" s="62"/>
      <c r="GE67" s="62"/>
      <c r="GF67" s="62"/>
      <c r="GG67" s="62"/>
      <c r="GH67" s="62"/>
      <c r="GI67" s="62"/>
      <c r="GJ67" s="62"/>
      <c r="GK67" s="62"/>
      <c r="GL67" s="62"/>
      <c r="GM67" s="62"/>
      <c r="GN67" s="62"/>
      <c r="GO67" s="62"/>
      <c r="GP67" s="62"/>
      <c r="GQ67" s="62"/>
      <c r="GR67" s="62"/>
      <c r="GS67" s="62"/>
      <c r="GT67" s="62"/>
      <c r="GU67" s="62"/>
      <c r="GV67" s="62"/>
      <c r="GW67" s="62"/>
      <c r="GX67" s="62"/>
      <c r="GY67" s="62"/>
      <c r="GZ67" s="62"/>
      <c r="HA67" s="62"/>
      <c r="HB67" s="62"/>
      <c r="HC67" s="62"/>
      <c r="HD67" s="62"/>
      <c r="HE67" s="62"/>
      <c r="HF67" s="62"/>
      <c r="HG67" s="62"/>
      <c r="HH67" s="62"/>
      <c r="HI67" s="62"/>
      <c r="HJ67" s="62"/>
      <c r="HK67" s="62"/>
      <c r="HL67" s="62"/>
      <c r="HM67" s="62"/>
      <c r="HN67" s="62"/>
      <c r="HO67" s="62"/>
      <c r="HP67" s="62"/>
      <c r="HQ67" s="62"/>
      <c r="HR67" s="62"/>
      <c r="HS67" s="62"/>
      <c r="HT67" s="62"/>
      <c r="HU67" s="62"/>
      <c r="HV67" s="62"/>
      <c r="HW67" s="62"/>
      <c r="HX67" s="62"/>
      <c r="HY67" s="62"/>
      <c r="HZ67" s="62"/>
      <c r="IA67" s="62"/>
      <c r="IB67" s="62"/>
      <c r="IC67" s="62"/>
      <c r="ID67" s="62"/>
      <c r="IE67" s="62"/>
      <c r="IF67" s="62"/>
      <c r="IG67" s="62"/>
      <c r="IH67" s="62"/>
      <c r="II67" s="62"/>
      <c r="IJ67" s="62"/>
      <c r="IK67" s="62"/>
      <c r="IL67" s="62"/>
      <c r="IM67" s="62"/>
      <c r="IN67" s="62"/>
      <c r="IO67" s="62"/>
      <c r="IP67" s="62"/>
      <c r="IQ67" s="62"/>
      <c r="IR67" s="62"/>
      <c r="IS67" s="62"/>
      <c r="IT67" s="62"/>
    </row>
    <row r="68" spans="1:254" ht="12" customHeight="1">
      <c r="A68" s="62"/>
      <c r="B68" s="62"/>
      <c r="C68" s="62"/>
      <c r="D68" s="138"/>
      <c r="E68" s="62"/>
      <c r="F68" s="62"/>
      <c r="G68" s="62"/>
      <c r="H68" s="138"/>
      <c r="I68" s="62"/>
      <c r="J68" s="62"/>
      <c r="K68" s="62"/>
      <c r="L68" s="138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  <c r="BR68" s="62"/>
      <c r="BS68" s="62"/>
      <c r="BT68" s="62"/>
      <c r="BU68" s="62"/>
      <c r="BV68" s="62"/>
      <c r="BW68" s="62"/>
      <c r="BX68" s="62"/>
      <c r="BY68" s="62"/>
      <c r="BZ68" s="62"/>
      <c r="CA68" s="62"/>
      <c r="CB68" s="62"/>
      <c r="CC68" s="62"/>
      <c r="CD68" s="62"/>
      <c r="CE68" s="62"/>
      <c r="CF68" s="62"/>
      <c r="CG68" s="62"/>
      <c r="CH68" s="62"/>
      <c r="CI68" s="62"/>
      <c r="CJ68" s="62"/>
      <c r="CK68" s="62"/>
      <c r="CL68" s="62"/>
      <c r="CM68" s="62"/>
      <c r="CN68" s="62"/>
      <c r="CO68" s="62"/>
      <c r="CP68" s="62"/>
      <c r="CQ68" s="62"/>
      <c r="CR68" s="62"/>
      <c r="CS68" s="62"/>
      <c r="CT68" s="62"/>
      <c r="CU68" s="62"/>
      <c r="CV68" s="62"/>
      <c r="CW68" s="62"/>
      <c r="CX68" s="62"/>
      <c r="CY68" s="62"/>
      <c r="CZ68" s="62"/>
      <c r="DA68" s="62"/>
      <c r="DB68" s="62"/>
      <c r="DC68" s="62"/>
      <c r="DD68" s="62"/>
      <c r="DE68" s="62"/>
      <c r="DF68" s="62"/>
      <c r="DG68" s="62"/>
      <c r="DH68" s="62"/>
      <c r="DI68" s="62"/>
      <c r="DJ68" s="62"/>
      <c r="DK68" s="62"/>
      <c r="DL68" s="62"/>
      <c r="DM68" s="62"/>
      <c r="DN68" s="62"/>
      <c r="DO68" s="62"/>
      <c r="DP68" s="62"/>
      <c r="DQ68" s="62"/>
      <c r="DR68" s="62"/>
      <c r="DS68" s="62"/>
      <c r="DT68" s="62"/>
      <c r="DU68" s="62"/>
      <c r="DV68" s="62"/>
      <c r="DW68" s="62"/>
      <c r="DX68" s="62"/>
      <c r="DY68" s="62"/>
      <c r="DZ68" s="62"/>
      <c r="EA68" s="62"/>
      <c r="EB68" s="62"/>
      <c r="EC68" s="62"/>
      <c r="ED68" s="62"/>
      <c r="EE68" s="62"/>
      <c r="EF68" s="62"/>
      <c r="EG68" s="62"/>
      <c r="EH68" s="62"/>
      <c r="EI68" s="62"/>
      <c r="EJ68" s="62"/>
      <c r="EK68" s="62"/>
      <c r="EL68" s="62"/>
      <c r="EM68" s="62"/>
      <c r="EN68" s="62"/>
      <c r="EO68" s="62"/>
      <c r="EP68" s="62"/>
      <c r="EQ68" s="62"/>
      <c r="ER68" s="62"/>
      <c r="ES68" s="62"/>
      <c r="ET68" s="62"/>
      <c r="EU68" s="62"/>
      <c r="EV68" s="62"/>
      <c r="EW68" s="62"/>
      <c r="EX68" s="62"/>
      <c r="EY68" s="62"/>
      <c r="EZ68" s="62"/>
      <c r="FA68" s="62"/>
      <c r="FB68" s="62"/>
      <c r="FC68" s="62"/>
      <c r="FD68" s="62"/>
      <c r="FE68" s="62"/>
      <c r="FF68" s="62"/>
      <c r="FG68" s="62"/>
      <c r="FH68" s="62"/>
      <c r="FI68" s="62"/>
      <c r="FJ68" s="62"/>
      <c r="FK68" s="62"/>
      <c r="FL68" s="62"/>
      <c r="FM68" s="62"/>
      <c r="FN68" s="62"/>
      <c r="FO68" s="62"/>
      <c r="FP68" s="62"/>
      <c r="FQ68" s="62"/>
      <c r="FR68" s="62"/>
      <c r="FS68" s="62"/>
      <c r="FT68" s="62"/>
      <c r="FU68" s="62"/>
      <c r="FV68" s="62"/>
      <c r="FW68" s="62"/>
      <c r="FX68" s="62"/>
      <c r="FY68" s="62"/>
      <c r="FZ68" s="62"/>
      <c r="GA68" s="62"/>
      <c r="GB68" s="62"/>
      <c r="GC68" s="62"/>
      <c r="GD68" s="62"/>
      <c r="GE68" s="62"/>
      <c r="GF68" s="62"/>
      <c r="GG68" s="62"/>
      <c r="GH68" s="62"/>
      <c r="GI68" s="62"/>
      <c r="GJ68" s="62"/>
      <c r="GK68" s="62"/>
      <c r="GL68" s="62"/>
      <c r="GM68" s="62"/>
      <c r="GN68" s="62"/>
      <c r="GO68" s="62"/>
      <c r="GP68" s="62"/>
      <c r="GQ68" s="62"/>
      <c r="GR68" s="62"/>
      <c r="GS68" s="62"/>
      <c r="GT68" s="62"/>
      <c r="GU68" s="62"/>
      <c r="GV68" s="62"/>
      <c r="GW68" s="62"/>
      <c r="GX68" s="62"/>
      <c r="GY68" s="62"/>
      <c r="GZ68" s="62"/>
      <c r="HA68" s="62"/>
      <c r="HB68" s="62"/>
      <c r="HC68" s="62"/>
      <c r="HD68" s="62"/>
      <c r="HE68" s="62"/>
      <c r="HF68" s="62"/>
      <c r="HG68" s="62"/>
      <c r="HH68" s="62"/>
      <c r="HI68" s="62"/>
      <c r="HJ68" s="62"/>
      <c r="HK68" s="62"/>
      <c r="HL68" s="62"/>
      <c r="HM68" s="62"/>
      <c r="HN68" s="62"/>
      <c r="HO68" s="62"/>
      <c r="HP68" s="62"/>
      <c r="HQ68" s="62"/>
      <c r="HR68" s="62"/>
      <c r="HS68" s="62"/>
      <c r="HT68" s="62"/>
      <c r="HU68" s="62"/>
      <c r="HV68" s="62"/>
      <c r="HW68" s="62"/>
      <c r="HX68" s="62"/>
      <c r="HY68" s="62"/>
      <c r="HZ68" s="62"/>
      <c r="IA68" s="62"/>
      <c r="IB68" s="62"/>
      <c r="IC68" s="62"/>
      <c r="ID68" s="62"/>
      <c r="IE68" s="62"/>
      <c r="IF68" s="62"/>
      <c r="IG68" s="62"/>
      <c r="IH68" s="62"/>
      <c r="II68" s="62"/>
      <c r="IJ68" s="62"/>
      <c r="IK68" s="62"/>
      <c r="IL68" s="62"/>
      <c r="IM68" s="62"/>
      <c r="IN68" s="62"/>
      <c r="IO68" s="62"/>
      <c r="IP68" s="62"/>
      <c r="IQ68" s="62"/>
      <c r="IR68" s="62"/>
      <c r="IS68" s="62"/>
      <c r="IT68" s="62"/>
    </row>
    <row r="69" spans="1:254" ht="12" customHeight="1">
      <c r="A69" s="62"/>
      <c r="B69" s="62"/>
      <c r="C69" s="62"/>
      <c r="D69" s="138"/>
      <c r="E69" s="62"/>
      <c r="F69" s="62"/>
      <c r="G69" s="62"/>
      <c r="H69" s="138"/>
      <c r="I69" s="62"/>
      <c r="J69" s="62"/>
      <c r="K69" s="62"/>
      <c r="L69" s="138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62"/>
      <c r="AB69" s="62"/>
      <c r="AC69" s="62"/>
      <c r="AD69" s="62"/>
      <c r="AE69" s="62"/>
      <c r="AF69" s="62"/>
      <c r="AG69" s="62"/>
      <c r="AH69" s="62"/>
      <c r="AI69" s="62"/>
      <c r="AJ69" s="62"/>
      <c r="AK69" s="62"/>
      <c r="AL69" s="62"/>
      <c r="AM69" s="62"/>
      <c r="AN69" s="62"/>
      <c r="AO69" s="62"/>
      <c r="AP69" s="62"/>
      <c r="AQ69" s="62"/>
      <c r="AR69" s="62"/>
      <c r="AS69" s="62"/>
      <c r="AT69" s="62"/>
      <c r="AU69" s="62"/>
      <c r="AV69" s="62"/>
      <c r="AW69" s="62"/>
      <c r="AX69" s="62"/>
      <c r="AY69" s="62"/>
      <c r="AZ69" s="62"/>
      <c r="BA69" s="62"/>
      <c r="BB69" s="62"/>
      <c r="BC69" s="62"/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BN69" s="62"/>
      <c r="BO69" s="62"/>
      <c r="BP69" s="62"/>
      <c r="BQ69" s="62"/>
      <c r="BR69" s="62"/>
      <c r="BS69" s="62"/>
      <c r="BT69" s="62"/>
      <c r="BU69" s="62"/>
      <c r="BV69" s="62"/>
      <c r="BW69" s="62"/>
      <c r="BX69" s="62"/>
      <c r="BY69" s="62"/>
      <c r="BZ69" s="62"/>
      <c r="CA69" s="62"/>
      <c r="CB69" s="62"/>
      <c r="CC69" s="62"/>
      <c r="CD69" s="62"/>
      <c r="CE69" s="62"/>
      <c r="CF69" s="62"/>
      <c r="CG69" s="62"/>
      <c r="CH69" s="62"/>
      <c r="CI69" s="62"/>
      <c r="CJ69" s="62"/>
      <c r="CK69" s="62"/>
      <c r="CL69" s="62"/>
      <c r="CM69" s="62"/>
      <c r="CN69" s="62"/>
      <c r="CO69" s="62"/>
      <c r="CP69" s="62"/>
      <c r="CQ69" s="62"/>
      <c r="CR69" s="62"/>
      <c r="CS69" s="62"/>
      <c r="CT69" s="62"/>
      <c r="CU69" s="62"/>
      <c r="CV69" s="62"/>
      <c r="CW69" s="62"/>
      <c r="CX69" s="62"/>
      <c r="CY69" s="62"/>
      <c r="CZ69" s="62"/>
      <c r="DA69" s="62"/>
      <c r="DB69" s="62"/>
      <c r="DC69" s="62"/>
      <c r="DD69" s="62"/>
      <c r="DE69" s="62"/>
      <c r="DF69" s="62"/>
      <c r="DG69" s="62"/>
      <c r="DH69" s="62"/>
      <c r="DI69" s="62"/>
      <c r="DJ69" s="62"/>
      <c r="DK69" s="62"/>
      <c r="DL69" s="62"/>
      <c r="DM69" s="62"/>
      <c r="DN69" s="62"/>
      <c r="DO69" s="62"/>
      <c r="DP69" s="62"/>
      <c r="DQ69" s="62"/>
      <c r="DR69" s="62"/>
      <c r="DS69" s="62"/>
      <c r="DT69" s="62"/>
      <c r="DU69" s="62"/>
      <c r="DV69" s="62"/>
      <c r="DW69" s="62"/>
      <c r="DX69" s="62"/>
      <c r="DY69" s="62"/>
      <c r="DZ69" s="62"/>
      <c r="EA69" s="62"/>
      <c r="EB69" s="62"/>
      <c r="EC69" s="62"/>
      <c r="ED69" s="62"/>
      <c r="EE69" s="62"/>
      <c r="EF69" s="62"/>
      <c r="EG69" s="62"/>
      <c r="EH69" s="62"/>
      <c r="EI69" s="62"/>
      <c r="EJ69" s="62"/>
      <c r="EK69" s="62"/>
      <c r="EL69" s="62"/>
      <c r="EM69" s="62"/>
      <c r="EN69" s="62"/>
      <c r="EO69" s="62"/>
      <c r="EP69" s="62"/>
      <c r="EQ69" s="62"/>
      <c r="ER69" s="62"/>
      <c r="ES69" s="62"/>
      <c r="ET69" s="62"/>
      <c r="EU69" s="62"/>
      <c r="EV69" s="62"/>
      <c r="EW69" s="62"/>
      <c r="EX69" s="62"/>
      <c r="EY69" s="62"/>
      <c r="EZ69" s="62"/>
      <c r="FA69" s="62"/>
      <c r="FB69" s="62"/>
      <c r="FC69" s="62"/>
      <c r="FD69" s="62"/>
      <c r="FE69" s="62"/>
      <c r="FF69" s="62"/>
      <c r="FG69" s="62"/>
      <c r="FH69" s="62"/>
      <c r="FI69" s="62"/>
      <c r="FJ69" s="62"/>
      <c r="FK69" s="62"/>
      <c r="FL69" s="62"/>
      <c r="FM69" s="62"/>
      <c r="FN69" s="62"/>
      <c r="FO69" s="62"/>
      <c r="FP69" s="62"/>
      <c r="FQ69" s="62"/>
      <c r="FR69" s="62"/>
      <c r="FS69" s="62"/>
      <c r="FT69" s="62"/>
      <c r="FU69" s="62"/>
      <c r="FV69" s="62"/>
      <c r="FW69" s="62"/>
      <c r="FX69" s="62"/>
      <c r="FY69" s="62"/>
      <c r="FZ69" s="62"/>
      <c r="GA69" s="62"/>
      <c r="GB69" s="62"/>
      <c r="GC69" s="62"/>
      <c r="GD69" s="62"/>
      <c r="GE69" s="62"/>
      <c r="GF69" s="62"/>
      <c r="GG69" s="62"/>
      <c r="GH69" s="62"/>
      <c r="GI69" s="62"/>
      <c r="GJ69" s="62"/>
      <c r="GK69" s="62"/>
      <c r="GL69" s="62"/>
      <c r="GM69" s="62"/>
      <c r="GN69" s="62"/>
      <c r="GO69" s="62"/>
      <c r="GP69" s="62"/>
      <c r="GQ69" s="62"/>
      <c r="GR69" s="62"/>
      <c r="GS69" s="62"/>
      <c r="GT69" s="62"/>
      <c r="GU69" s="62"/>
      <c r="GV69" s="62"/>
      <c r="GW69" s="62"/>
      <c r="GX69" s="62"/>
      <c r="GY69" s="62"/>
      <c r="GZ69" s="62"/>
      <c r="HA69" s="62"/>
      <c r="HB69" s="62"/>
      <c r="HC69" s="62"/>
      <c r="HD69" s="62"/>
      <c r="HE69" s="62"/>
      <c r="HF69" s="62"/>
      <c r="HG69" s="62"/>
      <c r="HH69" s="62"/>
      <c r="HI69" s="62"/>
      <c r="HJ69" s="62"/>
      <c r="HK69" s="62"/>
      <c r="HL69" s="62"/>
      <c r="HM69" s="62"/>
      <c r="HN69" s="62"/>
      <c r="HO69" s="62"/>
      <c r="HP69" s="62"/>
      <c r="HQ69" s="62"/>
      <c r="HR69" s="62"/>
      <c r="HS69" s="62"/>
      <c r="HT69" s="62"/>
      <c r="HU69" s="62"/>
      <c r="HV69" s="62"/>
      <c r="HW69" s="62"/>
      <c r="HX69" s="62"/>
      <c r="HY69" s="62"/>
      <c r="HZ69" s="62"/>
      <c r="IA69" s="62"/>
      <c r="IB69" s="62"/>
      <c r="IC69" s="62"/>
      <c r="ID69" s="62"/>
      <c r="IE69" s="62"/>
      <c r="IF69" s="62"/>
      <c r="IG69" s="62"/>
      <c r="IH69" s="62"/>
      <c r="II69" s="62"/>
      <c r="IJ69" s="62"/>
      <c r="IK69" s="62"/>
      <c r="IL69" s="62"/>
      <c r="IM69" s="62"/>
      <c r="IN69" s="62"/>
      <c r="IO69" s="62"/>
      <c r="IP69" s="62"/>
      <c r="IQ69" s="62"/>
      <c r="IR69" s="62"/>
      <c r="IS69" s="62"/>
      <c r="IT69" s="62"/>
    </row>
    <row r="70" spans="1:254" ht="12" customHeight="1">
      <c r="A70" s="62"/>
      <c r="B70" s="62"/>
      <c r="C70" s="62"/>
      <c r="D70" s="138"/>
      <c r="E70" s="62"/>
      <c r="F70" s="62"/>
      <c r="G70" s="62"/>
      <c r="H70" s="138"/>
      <c r="I70" s="62"/>
      <c r="J70" s="62"/>
      <c r="K70" s="62"/>
      <c r="L70" s="138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  <c r="AF70" s="62"/>
      <c r="AG70" s="62"/>
      <c r="AH70" s="62"/>
      <c r="AI70" s="62"/>
      <c r="AJ70" s="62"/>
      <c r="AK70" s="62"/>
      <c r="AL70" s="62"/>
      <c r="AM70" s="62"/>
      <c r="AN70" s="62"/>
      <c r="AO70" s="62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  <c r="BR70" s="62"/>
      <c r="BS70" s="62"/>
      <c r="BT70" s="62"/>
      <c r="BU70" s="62"/>
      <c r="BV70" s="62"/>
      <c r="BW70" s="62"/>
      <c r="BX70" s="62"/>
      <c r="BY70" s="62"/>
      <c r="BZ70" s="62"/>
      <c r="CA70" s="62"/>
      <c r="CB70" s="62"/>
      <c r="CC70" s="62"/>
      <c r="CD70" s="62"/>
      <c r="CE70" s="62"/>
      <c r="CF70" s="62"/>
      <c r="CG70" s="62"/>
      <c r="CH70" s="62"/>
      <c r="CI70" s="62"/>
      <c r="CJ70" s="62"/>
      <c r="CK70" s="62"/>
      <c r="CL70" s="62"/>
      <c r="CM70" s="62"/>
      <c r="CN70" s="62"/>
      <c r="CO70" s="62"/>
      <c r="CP70" s="62"/>
      <c r="CQ70" s="62"/>
      <c r="CR70" s="62"/>
      <c r="CS70" s="62"/>
      <c r="CT70" s="62"/>
      <c r="CU70" s="62"/>
      <c r="CV70" s="62"/>
      <c r="CW70" s="62"/>
      <c r="CX70" s="62"/>
      <c r="CY70" s="62"/>
      <c r="CZ70" s="62"/>
      <c r="DA70" s="62"/>
      <c r="DB70" s="62"/>
      <c r="DC70" s="62"/>
      <c r="DD70" s="62"/>
      <c r="DE70" s="62"/>
      <c r="DF70" s="62"/>
      <c r="DG70" s="62"/>
      <c r="DH70" s="62"/>
      <c r="DI70" s="62"/>
      <c r="DJ70" s="62"/>
      <c r="DK70" s="62"/>
      <c r="DL70" s="62"/>
      <c r="DM70" s="62"/>
      <c r="DN70" s="62"/>
      <c r="DO70" s="62"/>
      <c r="DP70" s="62"/>
      <c r="DQ70" s="62"/>
      <c r="DR70" s="62"/>
      <c r="DS70" s="62"/>
      <c r="DT70" s="62"/>
      <c r="DU70" s="62"/>
      <c r="DV70" s="62"/>
      <c r="DW70" s="62"/>
      <c r="DX70" s="62"/>
      <c r="DY70" s="62"/>
      <c r="DZ70" s="62"/>
      <c r="EA70" s="62"/>
      <c r="EB70" s="62"/>
      <c r="EC70" s="62"/>
      <c r="ED70" s="62"/>
      <c r="EE70" s="62"/>
      <c r="EF70" s="62"/>
      <c r="EG70" s="62"/>
      <c r="EH70" s="62"/>
      <c r="EI70" s="62"/>
      <c r="EJ70" s="62"/>
      <c r="EK70" s="62"/>
      <c r="EL70" s="62"/>
      <c r="EM70" s="62"/>
      <c r="EN70" s="62"/>
      <c r="EO70" s="62"/>
      <c r="EP70" s="62"/>
      <c r="EQ70" s="62"/>
      <c r="ER70" s="62"/>
      <c r="ES70" s="62"/>
      <c r="ET70" s="62"/>
      <c r="EU70" s="62"/>
      <c r="EV70" s="62"/>
      <c r="EW70" s="62"/>
      <c r="EX70" s="62"/>
      <c r="EY70" s="62"/>
      <c r="EZ70" s="62"/>
      <c r="FA70" s="62"/>
      <c r="FB70" s="62"/>
      <c r="FC70" s="62"/>
      <c r="FD70" s="62"/>
      <c r="FE70" s="62"/>
      <c r="FF70" s="62"/>
      <c r="FG70" s="62"/>
      <c r="FH70" s="62"/>
      <c r="FI70" s="62"/>
      <c r="FJ70" s="62"/>
      <c r="FK70" s="62"/>
      <c r="FL70" s="62"/>
      <c r="FM70" s="62"/>
      <c r="FN70" s="62"/>
      <c r="FO70" s="62"/>
      <c r="FP70" s="62"/>
      <c r="FQ70" s="62"/>
      <c r="FR70" s="62"/>
      <c r="FS70" s="62"/>
      <c r="FT70" s="62"/>
      <c r="FU70" s="62"/>
      <c r="FV70" s="62"/>
      <c r="FW70" s="62"/>
      <c r="FX70" s="62"/>
      <c r="FY70" s="62"/>
      <c r="FZ70" s="62"/>
      <c r="GA70" s="62"/>
      <c r="GB70" s="62"/>
      <c r="GC70" s="62"/>
      <c r="GD70" s="62"/>
      <c r="GE70" s="62"/>
      <c r="GF70" s="62"/>
      <c r="GG70" s="62"/>
      <c r="GH70" s="62"/>
      <c r="GI70" s="62"/>
      <c r="GJ70" s="62"/>
      <c r="GK70" s="62"/>
      <c r="GL70" s="62"/>
      <c r="GM70" s="62"/>
      <c r="GN70" s="62"/>
      <c r="GO70" s="62"/>
      <c r="GP70" s="62"/>
      <c r="GQ70" s="62"/>
      <c r="GR70" s="62"/>
      <c r="GS70" s="62"/>
      <c r="GT70" s="62"/>
      <c r="GU70" s="62"/>
      <c r="GV70" s="62"/>
      <c r="GW70" s="62"/>
      <c r="GX70" s="62"/>
      <c r="GY70" s="62"/>
      <c r="GZ70" s="62"/>
      <c r="HA70" s="62"/>
      <c r="HB70" s="62"/>
      <c r="HC70" s="62"/>
      <c r="HD70" s="62"/>
      <c r="HE70" s="62"/>
      <c r="HF70" s="62"/>
      <c r="HG70" s="62"/>
      <c r="HH70" s="62"/>
      <c r="HI70" s="62"/>
      <c r="HJ70" s="62"/>
      <c r="HK70" s="62"/>
      <c r="HL70" s="62"/>
      <c r="HM70" s="62"/>
      <c r="HN70" s="62"/>
      <c r="HO70" s="62"/>
      <c r="HP70" s="62"/>
      <c r="HQ70" s="62"/>
      <c r="HR70" s="62"/>
      <c r="HS70" s="62"/>
      <c r="HT70" s="62"/>
      <c r="HU70" s="62"/>
      <c r="HV70" s="62"/>
      <c r="HW70" s="62"/>
      <c r="HX70" s="62"/>
      <c r="HY70" s="62"/>
      <c r="HZ70" s="62"/>
      <c r="IA70" s="62"/>
      <c r="IB70" s="62"/>
      <c r="IC70" s="62"/>
      <c r="ID70" s="62"/>
      <c r="IE70" s="62"/>
      <c r="IF70" s="62"/>
      <c r="IG70" s="62"/>
      <c r="IH70" s="62"/>
      <c r="II70" s="62"/>
      <c r="IJ70" s="62"/>
      <c r="IK70" s="62"/>
      <c r="IL70" s="62"/>
      <c r="IM70" s="62"/>
      <c r="IN70" s="62"/>
      <c r="IO70" s="62"/>
      <c r="IP70" s="62"/>
      <c r="IQ70" s="62"/>
      <c r="IR70" s="62"/>
      <c r="IS70" s="62"/>
      <c r="IT70" s="62"/>
    </row>
    <row r="71" spans="1:254" ht="12" customHeight="1">
      <c r="A71" s="62"/>
      <c r="B71" s="62"/>
      <c r="C71" s="62"/>
      <c r="D71" s="138"/>
      <c r="E71" s="62"/>
      <c r="F71" s="62"/>
      <c r="G71" s="62"/>
      <c r="H71" s="138"/>
      <c r="I71" s="62"/>
      <c r="J71" s="62"/>
      <c r="K71" s="62"/>
      <c r="L71" s="138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  <c r="BR71" s="62"/>
      <c r="BS71" s="62"/>
      <c r="BT71" s="62"/>
      <c r="BU71" s="62"/>
      <c r="BV71" s="62"/>
      <c r="BW71" s="62"/>
      <c r="BX71" s="62"/>
      <c r="BY71" s="62"/>
      <c r="BZ71" s="62"/>
      <c r="CA71" s="62"/>
      <c r="CB71" s="62"/>
      <c r="CC71" s="62"/>
      <c r="CD71" s="62"/>
      <c r="CE71" s="62"/>
      <c r="CF71" s="62"/>
      <c r="CG71" s="62"/>
      <c r="CH71" s="62"/>
      <c r="CI71" s="62"/>
      <c r="CJ71" s="62"/>
      <c r="CK71" s="62"/>
      <c r="CL71" s="62"/>
      <c r="CM71" s="62"/>
      <c r="CN71" s="62"/>
      <c r="CO71" s="62"/>
      <c r="CP71" s="62"/>
      <c r="CQ71" s="62"/>
      <c r="CR71" s="62"/>
      <c r="CS71" s="62"/>
      <c r="CT71" s="62"/>
      <c r="CU71" s="62"/>
      <c r="CV71" s="62"/>
      <c r="CW71" s="62"/>
      <c r="CX71" s="62"/>
      <c r="CY71" s="62"/>
      <c r="CZ71" s="62"/>
      <c r="DA71" s="62"/>
      <c r="DB71" s="62"/>
      <c r="DC71" s="62"/>
      <c r="DD71" s="62"/>
      <c r="DE71" s="62"/>
      <c r="DF71" s="62"/>
      <c r="DG71" s="62"/>
      <c r="DH71" s="62"/>
      <c r="DI71" s="62"/>
      <c r="DJ71" s="62"/>
      <c r="DK71" s="62"/>
      <c r="DL71" s="62"/>
      <c r="DM71" s="62"/>
      <c r="DN71" s="62"/>
      <c r="DO71" s="62"/>
      <c r="DP71" s="62"/>
      <c r="DQ71" s="62"/>
      <c r="DR71" s="62"/>
      <c r="DS71" s="62"/>
      <c r="DT71" s="62"/>
      <c r="DU71" s="62"/>
      <c r="DV71" s="62"/>
      <c r="DW71" s="62"/>
      <c r="DX71" s="62"/>
      <c r="DY71" s="62"/>
      <c r="DZ71" s="62"/>
      <c r="EA71" s="62"/>
      <c r="EB71" s="62"/>
      <c r="EC71" s="62"/>
      <c r="ED71" s="62"/>
      <c r="EE71" s="62"/>
      <c r="EF71" s="62"/>
      <c r="EG71" s="62"/>
      <c r="EH71" s="62"/>
      <c r="EI71" s="62"/>
      <c r="EJ71" s="62"/>
      <c r="EK71" s="62"/>
      <c r="EL71" s="62"/>
      <c r="EM71" s="62"/>
      <c r="EN71" s="62"/>
      <c r="EO71" s="62"/>
      <c r="EP71" s="62"/>
      <c r="EQ71" s="62"/>
      <c r="ER71" s="62"/>
      <c r="ES71" s="62"/>
      <c r="ET71" s="62"/>
      <c r="EU71" s="62"/>
      <c r="EV71" s="62"/>
      <c r="EW71" s="62"/>
      <c r="EX71" s="62"/>
      <c r="EY71" s="62"/>
      <c r="EZ71" s="62"/>
      <c r="FA71" s="62"/>
      <c r="FB71" s="62"/>
      <c r="FC71" s="62"/>
      <c r="FD71" s="62"/>
      <c r="FE71" s="62"/>
      <c r="FF71" s="62"/>
      <c r="FG71" s="62"/>
      <c r="FH71" s="62"/>
      <c r="FI71" s="62"/>
      <c r="FJ71" s="62"/>
      <c r="FK71" s="62"/>
      <c r="FL71" s="62"/>
      <c r="FM71" s="62"/>
      <c r="FN71" s="62"/>
      <c r="FO71" s="62"/>
      <c r="FP71" s="62"/>
      <c r="FQ71" s="62"/>
      <c r="FR71" s="62"/>
      <c r="FS71" s="62"/>
      <c r="FT71" s="62"/>
      <c r="FU71" s="62"/>
      <c r="FV71" s="62"/>
      <c r="FW71" s="62"/>
      <c r="FX71" s="62"/>
      <c r="FY71" s="62"/>
      <c r="FZ71" s="62"/>
      <c r="GA71" s="62"/>
      <c r="GB71" s="62"/>
      <c r="GC71" s="62"/>
      <c r="GD71" s="62"/>
      <c r="GE71" s="62"/>
      <c r="GF71" s="62"/>
      <c r="GG71" s="62"/>
      <c r="GH71" s="62"/>
      <c r="GI71" s="62"/>
      <c r="GJ71" s="62"/>
      <c r="GK71" s="62"/>
      <c r="GL71" s="62"/>
      <c r="GM71" s="62"/>
      <c r="GN71" s="62"/>
      <c r="GO71" s="62"/>
      <c r="GP71" s="62"/>
      <c r="GQ71" s="62"/>
      <c r="GR71" s="62"/>
      <c r="GS71" s="62"/>
      <c r="GT71" s="62"/>
      <c r="GU71" s="62"/>
      <c r="GV71" s="62"/>
      <c r="GW71" s="62"/>
      <c r="GX71" s="62"/>
      <c r="GY71" s="62"/>
      <c r="GZ71" s="62"/>
      <c r="HA71" s="62"/>
      <c r="HB71" s="62"/>
      <c r="HC71" s="62"/>
      <c r="HD71" s="62"/>
      <c r="HE71" s="62"/>
      <c r="HF71" s="62"/>
      <c r="HG71" s="62"/>
      <c r="HH71" s="62"/>
      <c r="HI71" s="62"/>
      <c r="HJ71" s="62"/>
      <c r="HK71" s="62"/>
      <c r="HL71" s="62"/>
      <c r="HM71" s="62"/>
      <c r="HN71" s="62"/>
      <c r="HO71" s="62"/>
      <c r="HP71" s="62"/>
      <c r="HQ71" s="62"/>
      <c r="HR71" s="62"/>
      <c r="HS71" s="62"/>
      <c r="HT71" s="62"/>
      <c r="HU71" s="62"/>
      <c r="HV71" s="62"/>
      <c r="HW71" s="62"/>
      <c r="HX71" s="62"/>
      <c r="HY71" s="62"/>
      <c r="HZ71" s="62"/>
      <c r="IA71" s="62"/>
      <c r="IB71" s="62"/>
      <c r="IC71" s="62"/>
      <c r="ID71" s="62"/>
      <c r="IE71" s="62"/>
      <c r="IF71" s="62"/>
      <c r="IG71" s="62"/>
      <c r="IH71" s="62"/>
      <c r="II71" s="62"/>
      <c r="IJ71" s="62"/>
      <c r="IK71" s="62"/>
      <c r="IL71" s="62"/>
      <c r="IM71" s="62"/>
      <c r="IN71" s="62"/>
      <c r="IO71" s="62"/>
      <c r="IP71" s="62"/>
      <c r="IQ71" s="62"/>
      <c r="IR71" s="62"/>
      <c r="IS71" s="62"/>
      <c r="IT71" s="62"/>
    </row>
    <row r="72" spans="1:254" ht="12" customHeight="1">
      <c r="A72" s="62"/>
      <c r="B72" s="62"/>
      <c r="C72" s="62"/>
      <c r="D72" s="138"/>
      <c r="E72" s="62"/>
      <c r="F72" s="62"/>
      <c r="G72" s="62"/>
      <c r="H72" s="138"/>
      <c r="I72" s="62"/>
      <c r="J72" s="62"/>
      <c r="K72" s="62"/>
      <c r="L72" s="138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2"/>
      <c r="AE72" s="62"/>
      <c r="AF72" s="62"/>
      <c r="AG72" s="62"/>
      <c r="AH72" s="62"/>
      <c r="AI72" s="62"/>
      <c r="AJ72" s="62"/>
      <c r="AK72" s="62"/>
      <c r="AL72" s="62"/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62"/>
      <c r="BT72" s="62"/>
      <c r="BU72" s="62"/>
      <c r="BV72" s="62"/>
      <c r="BW72" s="62"/>
      <c r="BX72" s="62"/>
      <c r="BY72" s="62"/>
      <c r="BZ72" s="62"/>
      <c r="CA72" s="62"/>
      <c r="CB72" s="62"/>
      <c r="CC72" s="62"/>
      <c r="CD72" s="62"/>
      <c r="CE72" s="62"/>
      <c r="CF72" s="62"/>
      <c r="CG72" s="62"/>
      <c r="CH72" s="62"/>
      <c r="CI72" s="62"/>
      <c r="CJ72" s="62"/>
      <c r="CK72" s="62"/>
      <c r="CL72" s="62"/>
      <c r="CM72" s="62"/>
      <c r="CN72" s="62"/>
      <c r="CO72" s="62"/>
      <c r="CP72" s="62"/>
      <c r="CQ72" s="62"/>
      <c r="CR72" s="62"/>
      <c r="CS72" s="62"/>
      <c r="CT72" s="62"/>
      <c r="CU72" s="62"/>
      <c r="CV72" s="62"/>
      <c r="CW72" s="62"/>
      <c r="CX72" s="62"/>
      <c r="CY72" s="62"/>
      <c r="CZ72" s="62"/>
      <c r="DA72" s="62"/>
      <c r="DB72" s="62"/>
      <c r="DC72" s="62"/>
      <c r="DD72" s="62"/>
      <c r="DE72" s="62"/>
      <c r="DF72" s="62"/>
      <c r="DG72" s="62"/>
      <c r="DH72" s="62"/>
      <c r="DI72" s="62"/>
      <c r="DJ72" s="62"/>
      <c r="DK72" s="62"/>
      <c r="DL72" s="62"/>
      <c r="DM72" s="62"/>
      <c r="DN72" s="62"/>
      <c r="DO72" s="62"/>
      <c r="DP72" s="62"/>
      <c r="DQ72" s="62"/>
      <c r="DR72" s="62"/>
      <c r="DS72" s="62"/>
      <c r="DT72" s="62"/>
      <c r="DU72" s="62"/>
      <c r="DV72" s="62"/>
      <c r="DW72" s="62"/>
      <c r="DX72" s="62"/>
      <c r="DY72" s="62"/>
      <c r="DZ72" s="62"/>
      <c r="EA72" s="62"/>
      <c r="EB72" s="62"/>
      <c r="EC72" s="62"/>
      <c r="ED72" s="62"/>
      <c r="EE72" s="62"/>
      <c r="EF72" s="62"/>
      <c r="EG72" s="62"/>
      <c r="EH72" s="62"/>
      <c r="EI72" s="62"/>
      <c r="EJ72" s="62"/>
      <c r="EK72" s="62"/>
      <c r="EL72" s="62"/>
      <c r="EM72" s="62"/>
      <c r="EN72" s="62"/>
      <c r="EO72" s="62"/>
      <c r="EP72" s="62"/>
      <c r="EQ72" s="62"/>
      <c r="ER72" s="62"/>
      <c r="ES72" s="62"/>
      <c r="ET72" s="62"/>
      <c r="EU72" s="62"/>
      <c r="EV72" s="62"/>
      <c r="EW72" s="62"/>
      <c r="EX72" s="62"/>
      <c r="EY72" s="62"/>
      <c r="EZ72" s="62"/>
      <c r="FA72" s="62"/>
      <c r="FB72" s="62"/>
      <c r="FC72" s="62"/>
      <c r="FD72" s="62"/>
      <c r="FE72" s="62"/>
      <c r="FF72" s="62"/>
      <c r="FG72" s="62"/>
      <c r="FH72" s="62"/>
      <c r="FI72" s="62"/>
      <c r="FJ72" s="62"/>
      <c r="FK72" s="62"/>
      <c r="FL72" s="62"/>
      <c r="FM72" s="62"/>
      <c r="FN72" s="62"/>
      <c r="FO72" s="62"/>
      <c r="FP72" s="62"/>
      <c r="FQ72" s="62"/>
      <c r="FR72" s="62"/>
      <c r="FS72" s="62"/>
      <c r="FT72" s="62"/>
      <c r="FU72" s="62"/>
      <c r="FV72" s="62"/>
      <c r="FW72" s="62"/>
      <c r="FX72" s="62"/>
      <c r="FY72" s="62"/>
      <c r="FZ72" s="62"/>
      <c r="GA72" s="62"/>
      <c r="GB72" s="62"/>
      <c r="GC72" s="62"/>
      <c r="GD72" s="62"/>
      <c r="GE72" s="62"/>
      <c r="GF72" s="62"/>
      <c r="GG72" s="62"/>
      <c r="GH72" s="62"/>
      <c r="GI72" s="62"/>
      <c r="GJ72" s="62"/>
      <c r="GK72" s="62"/>
      <c r="GL72" s="62"/>
      <c r="GM72" s="62"/>
      <c r="GN72" s="62"/>
      <c r="GO72" s="62"/>
      <c r="GP72" s="62"/>
      <c r="GQ72" s="62"/>
      <c r="GR72" s="62"/>
      <c r="GS72" s="62"/>
      <c r="GT72" s="62"/>
      <c r="GU72" s="62"/>
      <c r="GV72" s="62"/>
      <c r="GW72" s="62"/>
      <c r="GX72" s="62"/>
      <c r="GY72" s="62"/>
      <c r="GZ72" s="62"/>
      <c r="HA72" s="62"/>
      <c r="HB72" s="62"/>
      <c r="HC72" s="62"/>
      <c r="HD72" s="62"/>
      <c r="HE72" s="62"/>
      <c r="HF72" s="62"/>
      <c r="HG72" s="62"/>
      <c r="HH72" s="62"/>
      <c r="HI72" s="62"/>
      <c r="HJ72" s="62"/>
      <c r="HK72" s="62"/>
      <c r="HL72" s="62"/>
      <c r="HM72" s="62"/>
      <c r="HN72" s="62"/>
      <c r="HO72" s="62"/>
      <c r="HP72" s="62"/>
      <c r="HQ72" s="62"/>
      <c r="HR72" s="62"/>
      <c r="HS72" s="62"/>
      <c r="HT72" s="62"/>
      <c r="HU72" s="62"/>
      <c r="HV72" s="62"/>
      <c r="HW72" s="62"/>
      <c r="HX72" s="62"/>
      <c r="HY72" s="62"/>
      <c r="HZ72" s="62"/>
      <c r="IA72" s="62"/>
      <c r="IB72" s="62"/>
      <c r="IC72" s="62"/>
      <c r="ID72" s="62"/>
      <c r="IE72" s="62"/>
      <c r="IF72" s="62"/>
      <c r="IG72" s="62"/>
      <c r="IH72" s="62"/>
      <c r="II72" s="62"/>
      <c r="IJ72" s="62"/>
      <c r="IK72" s="62"/>
      <c r="IL72" s="62"/>
      <c r="IM72" s="62"/>
      <c r="IN72" s="62"/>
      <c r="IO72" s="62"/>
      <c r="IP72" s="62"/>
      <c r="IQ72" s="62"/>
      <c r="IR72" s="62"/>
      <c r="IS72" s="62"/>
      <c r="IT72" s="62"/>
    </row>
    <row r="73" spans="1:254" ht="12" customHeight="1">
      <c r="A73" s="62"/>
      <c r="B73" s="62"/>
      <c r="C73" s="62"/>
      <c r="D73" s="138"/>
      <c r="E73" s="62"/>
      <c r="F73" s="62"/>
      <c r="G73" s="62"/>
      <c r="H73" s="138"/>
      <c r="I73" s="62"/>
      <c r="J73" s="62"/>
      <c r="K73" s="62"/>
      <c r="L73" s="138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2"/>
      <c r="BS73" s="62"/>
      <c r="BT73" s="62"/>
      <c r="BU73" s="62"/>
      <c r="BV73" s="62"/>
      <c r="BW73" s="62"/>
      <c r="BX73" s="62"/>
      <c r="BY73" s="62"/>
      <c r="BZ73" s="62"/>
      <c r="CA73" s="62"/>
      <c r="CB73" s="62"/>
      <c r="CC73" s="62"/>
      <c r="CD73" s="62"/>
      <c r="CE73" s="62"/>
      <c r="CF73" s="62"/>
      <c r="CG73" s="62"/>
      <c r="CH73" s="62"/>
      <c r="CI73" s="62"/>
      <c r="CJ73" s="62"/>
      <c r="CK73" s="62"/>
      <c r="CL73" s="62"/>
      <c r="CM73" s="62"/>
      <c r="CN73" s="62"/>
      <c r="CO73" s="62"/>
      <c r="CP73" s="62"/>
      <c r="CQ73" s="62"/>
      <c r="CR73" s="62"/>
      <c r="CS73" s="62"/>
      <c r="CT73" s="62"/>
      <c r="CU73" s="62"/>
      <c r="CV73" s="62"/>
      <c r="CW73" s="62"/>
      <c r="CX73" s="62"/>
      <c r="CY73" s="62"/>
      <c r="CZ73" s="62"/>
      <c r="DA73" s="62"/>
      <c r="DB73" s="62"/>
      <c r="DC73" s="62"/>
      <c r="DD73" s="62"/>
      <c r="DE73" s="62"/>
      <c r="DF73" s="62"/>
      <c r="DG73" s="62"/>
      <c r="DH73" s="62"/>
      <c r="DI73" s="62"/>
      <c r="DJ73" s="62"/>
      <c r="DK73" s="62"/>
      <c r="DL73" s="62"/>
      <c r="DM73" s="62"/>
      <c r="DN73" s="62"/>
      <c r="DO73" s="62"/>
      <c r="DP73" s="62"/>
      <c r="DQ73" s="62"/>
      <c r="DR73" s="62"/>
      <c r="DS73" s="62"/>
      <c r="DT73" s="62"/>
      <c r="DU73" s="62"/>
      <c r="DV73" s="62"/>
      <c r="DW73" s="62"/>
      <c r="DX73" s="62"/>
      <c r="DY73" s="62"/>
      <c r="DZ73" s="62"/>
      <c r="EA73" s="62"/>
      <c r="EB73" s="62"/>
      <c r="EC73" s="62"/>
      <c r="ED73" s="62"/>
      <c r="EE73" s="62"/>
      <c r="EF73" s="62"/>
      <c r="EG73" s="62"/>
      <c r="EH73" s="62"/>
      <c r="EI73" s="62"/>
      <c r="EJ73" s="62"/>
      <c r="EK73" s="62"/>
      <c r="EL73" s="62"/>
      <c r="EM73" s="62"/>
      <c r="EN73" s="62"/>
      <c r="EO73" s="62"/>
      <c r="EP73" s="62"/>
      <c r="EQ73" s="62"/>
      <c r="ER73" s="62"/>
      <c r="ES73" s="62"/>
      <c r="ET73" s="62"/>
      <c r="EU73" s="62"/>
      <c r="EV73" s="62"/>
      <c r="EW73" s="62"/>
      <c r="EX73" s="62"/>
      <c r="EY73" s="62"/>
      <c r="EZ73" s="62"/>
      <c r="FA73" s="62"/>
      <c r="FB73" s="62"/>
      <c r="FC73" s="62"/>
      <c r="FD73" s="62"/>
      <c r="FE73" s="62"/>
      <c r="FF73" s="62"/>
      <c r="FG73" s="62"/>
      <c r="FH73" s="62"/>
      <c r="FI73" s="62"/>
      <c r="FJ73" s="62"/>
      <c r="FK73" s="62"/>
      <c r="FL73" s="62"/>
      <c r="FM73" s="62"/>
      <c r="FN73" s="62"/>
      <c r="FO73" s="62"/>
      <c r="FP73" s="62"/>
      <c r="FQ73" s="62"/>
      <c r="FR73" s="62"/>
      <c r="FS73" s="62"/>
      <c r="FT73" s="62"/>
      <c r="FU73" s="62"/>
      <c r="FV73" s="62"/>
      <c r="FW73" s="62"/>
      <c r="FX73" s="62"/>
      <c r="FY73" s="62"/>
      <c r="FZ73" s="62"/>
      <c r="GA73" s="62"/>
      <c r="GB73" s="62"/>
      <c r="GC73" s="62"/>
      <c r="GD73" s="62"/>
      <c r="GE73" s="62"/>
      <c r="GF73" s="62"/>
      <c r="GG73" s="62"/>
      <c r="GH73" s="62"/>
      <c r="GI73" s="62"/>
      <c r="GJ73" s="62"/>
      <c r="GK73" s="62"/>
      <c r="GL73" s="62"/>
      <c r="GM73" s="62"/>
      <c r="GN73" s="62"/>
      <c r="GO73" s="62"/>
      <c r="GP73" s="62"/>
      <c r="GQ73" s="62"/>
      <c r="GR73" s="62"/>
      <c r="GS73" s="62"/>
      <c r="GT73" s="62"/>
      <c r="GU73" s="62"/>
      <c r="GV73" s="62"/>
      <c r="GW73" s="62"/>
      <c r="GX73" s="62"/>
      <c r="GY73" s="62"/>
      <c r="GZ73" s="62"/>
      <c r="HA73" s="62"/>
      <c r="HB73" s="62"/>
      <c r="HC73" s="62"/>
      <c r="HD73" s="62"/>
      <c r="HE73" s="62"/>
      <c r="HF73" s="62"/>
      <c r="HG73" s="62"/>
      <c r="HH73" s="62"/>
      <c r="HI73" s="62"/>
      <c r="HJ73" s="62"/>
      <c r="HK73" s="62"/>
      <c r="HL73" s="62"/>
      <c r="HM73" s="62"/>
      <c r="HN73" s="62"/>
      <c r="HO73" s="62"/>
      <c r="HP73" s="62"/>
      <c r="HQ73" s="62"/>
      <c r="HR73" s="62"/>
      <c r="HS73" s="62"/>
      <c r="HT73" s="62"/>
      <c r="HU73" s="62"/>
      <c r="HV73" s="62"/>
      <c r="HW73" s="62"/>
      <c r="HX73" s="62"/>
      <c r="HY73" s="62"/>
      <c r="HZ73" s="62"/>
      <c r="IA73" s="62"/>
      <c r="IB73" s="62"/>
      <c r="IC73" s="62"/>
      <c r="ID73" s="62"/>
      <c r="IE73" s="62"/>
      <c r="IF73" s="62"/>
      <c r="IG73" s="62"/>
      <c r="IH73" s="62"/>
      <c r="II73" s="62"/>
      <c r="IJ73" s="62"/>
      <c r="IK73" s="62"/>
      <c r="IL73" s="62"/>
      <c r="IM73" s="62"/>
      <c r="IN73" s="62"/>
      <c r="IO73" s="62"/>
      <c r="IP73" s="62"/>
      <c r="IQ73" s="62"/>
      <c r="IR73" s="62"/>
      <c r="IS73" s="62"/>
      <c r="IT73" s="62"/>
    </row>
    <row r="74" spans="1:254" ht="12" customHeight="1">
      <c r="A74" s="62"/>
      <c r="B74" s="62"/>
      <c r="C74" s="62"/>
      <c r="D74" s="138"/>
      <c r="E74" s="62"/>
      <c r="F74" s="62"/>
      <c r="G74" s="62"/>
      <c r="H74" s="138"/>
      <c r="I74" s="62"/>
      <c r="J74" s="62"/>
      <c r="K74" s="62"/>
      <c r="L74" s="138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62"/>
      <c r="AH74" s="62"/>
      <c r="AI74" s="62"/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  <c r="BR74" s="62"/>
      <c r="BS74" s="62"/>
      <c r="BT74" s="62"/>
      <c r="BU74" s="62"/>
      <c r="BV74" s="62"/>
      <c r="BW74" s="62"/>
      <c r="BX74" s="62"/>
      <c r="BY74" s="62"/>
      <c r="BZ74" s="62"/>
      <c r="CA74" s="62"/>
      <c r="CB74" s="62"/>
      <c r="CC74" s="62"/>
      <c r="CD74" s="62"/>
      <c r="CE74" s="62"/>
      <c r="CF74" s="62"/>
      <c r="CG74" s="62"/>
      <c r="CH74" s="62"/>
      <c r="CI74" s="62"/>
      <c r="CJ74" s="62"/>
      <c r="CK74" s="62"/>
      <c r="CL74" s="62"/>
      <c r="CM74" s="62"/>
      <c r="CN74" s="62"/>
      <c r="CO74" s="62"/>
      <c r="CP74" s="62"/>
      <c r="CQ74" s="62"/>
      <c r="CR74" s="62"/>
      <c r="CS74" s="62"/>
      <c r="CT74" s="62"/>
      <c r="CU74" s="62"/>
      <c r="CV74" s="62"/>
      <c r="CW74" s="62"/>
      <c r="CX74" s="62"/>
      <c r="CY74" s="62"/>
      <c r="CZ74" s="62"/>
      <c r="DA74" s="62"/>
      <c r="DB74" s="62"/>
      <c r="DC74" s="62"/>
      <c r="DD74" s="62"/>
      <c r="DE74" s="62"/>
      <c r="DF74" s="62"/>
      <c r="DG74" s="62"/>
      <c r="DH74" s="62"/>
      <c r="DI74" s="62"/>
      <c r="DJ74" s="62"/>
      <c r="DK74" s="62"/>
      <c r="DL74" s="62"/>
      <c r="DM74" s="62"/>
      <c r="DN74" s="62"/>
      <c r="DO74" s="62"/>
      <c r="DP74" s="62"/>
      <c r="DQ74" s="62"/>
      <c r="DR74" s="62"/>
      <c r="DS74" s="62"/>
      <c r="DT74" s="62"/>
      <c r="DU74" s="62"/>
      <c r="DV74" s="62"/>
      <c r="DW74" s="62"/>
      <c r="DX74" s="62"/>
      <c r="DY74" s="62"/>
      <c r="DZ74" s="62"/>
      <c r="EA74" s="62"/>
      <c r="EB74" s="62"/>
      <c r="EC74" s="62"/>
      <c r="ED74" s="62"/>
      <c r="EE74" s="62"/>
      <c r="EF74" s="62"/>
      <c r="EG74" s="62"/>
      <c r="EH74" s="62"/>
      <c r="EI74" s="62"/>
      <c r="EJ74" s="62"/>
      <c r="EK74" s="62"/>
      <c r="EL74" s="62"/>
      <c r="EM74" s="62"/>
      <c r="EN74" s="62"/>
      <c r="EO74" s="62"/>
      <c r="EP74" s="62"/>
      <c r="EQ74" s="62"/>
      <c r="ER74" s="62"/>
      <c r="ES74" s="62"/>
      <c r="ET74" s="62"/>
      <c r="EU74" s="62"/>
      <c r="EV74" s="62"/>
      <c r="EW74" s="62"/>
      <c r="EX74" s="62"/>
      <c r="EY74" s="62"/>
      <c r="EZ74" s="62"/>
      <c r="FA74" s="62"/>
      <c r="FB74" s="62"/>
      <c r="FC74" s="62"/>
      <c r="FD74" s="62"/>
      <c r="FE74" s="62"/>
      <c r="FF74" s="62"/>
      <c r="FG74" s="62"/>
      <c r="FH74" s="62"/>
      <c r="FI74" s="62"/>
      <c r="FJ74" s="62"/>
      <c r="FK74" s="62"/>
      <c r="FL74" s="62"/>
      <c r="FM74" s="62"/>
      <c r="FN74" s="62"/>
      <c r="FO74" s="62"/>
      <c r="FP74" s="62"/>
      <c r="FQ74" s="62"/>
      <c r="FR74" s="62"/>
      <c r="FS74" s="62"/>
      <c r="FT74" s="62"/>
      <c r="FU74" s="62"/>
      <c r="FV74" s="62"/>
      <c r="FW74" s="62"/>
      <c r="FX74" s="62"/>
      <c r="FY74" s="62"/>
      <c r="FZ74" s="62"/>
      <c r="GA74" s="62"/>
      <c r="GB74" s="62"/>
      <c r="GC74" s="62"/>
      <c r="GD74" s="62"/>
      <c r="GE74" s="62"/>
      <c r="GF74" s="62"/>
      <c r="GG74" s="62"/>
      <c r="GH74" s="62"/>
      <c r="GI74" s="62"/>
      <c r="GJ74" s="62"/>
      <c r="GK74" s="62"/>
      <c r="GL74" s="62"/>
      <c r="GM74" s="62"/>
      <c r="GN74" s="62"/>
      <c r="GO74" s="62"/>
      <c r="GP74" s="62"/>
      <c r="GQ74" s="62"/>
      <c r="GR74" s="62"/>
      <c r="GS74" s="62"/>
      <c r="GT74" s="62"/>
      <c r="GU74" s="62"/>
      <c r="GV74" s="62"/>
      <c r="GW74" s="62"/>
      <c r="GX74" s="62"/>
      <c r="GY74" s="62"/>
      <c r="GZ74" s="62"/>
      <c r="HA74" s="62"/>
      <c r="HB74" s="62"/>
      <c r="HC74" s="62"/>
      <c r="HD74" s="62"/>
      <c r="HE74" s="62"/>
      <c r="HF74" s="62"/>
      <c r="HG74" s="62"/>
      <c r="HH74" s="62"/>
      <c r="HI74" s="62"/>
      <c r="HJ74" s="62"/>
      <c r="HK74" s="62"/>
      <c r="HL74" s="62"/>
      <c r="HM74" s="62"/>
      <c r="HN74" s="62"/>
      <c r="HO74" s="62"/>
      <c r="HP74" s="62"/>
      <c r="HQ74" s="62"/>
      <c r="HR74" s="62"/>
      <c r="HS74" s="62"/>
      <c r="HT74" s="62"/>
      <c r="HU74" s="62"/>
      <c r="HV74" s="62"/>
      <c r="HW74" s="62"/>
      <c r="HX74" s="62"/>
      <c r="HY74" s="62"/>
      <c r="HZ74" s="62"/>
      <c r="IA74" s="62"/>
      <c r="IB74" s="62"/>
      <c r="IC74" s="62"/>
      <c r="ID74" s="62"/>
      <c r="IE74" s="62"/>
      <c r="IF74" s="62"/>
      <c r="IG74" s="62"/>
      <c r="IH74" s="62"/>
      <c r="II74" s="62"/>
      <c r="IJ74" s="62"/>
      <c r="IK74" s="62"/>
      <c r="IL74" s="62"/>
      <c r="IM74" s="62"/>
      <c r="IN74" s="62"/>
      <c r="IO74" s="62"/>
      <c r="IP74" s="62"/>
      <c r="IQ74" s="62"/>
      <c r="IR74" s="62"/>
      <c r="IS74" s="62"/>
      <c r="IT74" s="62"/>
    </row>
    <row r="75" spans="1:254" ht="12" customHeight="1">
      <c r="A75" s="62"/>
      <c r="B75" s="62"/>
      <c r="C75" s="62"/>
      <c r="D75" s="138"/>
      <c r="E75" s="62"/>
      <c r="F75" s="62"/>
      <c r="G75" s="62"/>
      <c r="H75" s="138"/>
      <c r="I75" s="62"/>
      <c r="J75" s="62"/>
      <c r="K75" s="62"/>
      <c r="L75" s="138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BN75" s="62"/>
      <c r="BO75" s="62"/>
      <c r="BP75" s="62"/>
      <c r="BQ75" s="62"/>
      <c r="BR75" s="62"/>
      <c r="BS75" s="62"/>
      <c r="BT75" s="62"/>
      <c r="BU75" s="62"/>
      <c r="BV75" s="62"/>
      <c r="BW75" s="62"/>
      <c r="BX75" s="62"/>
      <c r="BY75" s="62"/>
      <c r="BZ75" s="62"/>
      <c r="CA75" s="62"/>
      <c r="CB75" s="62"/>
      <c r="CC75" s="62"/>
      <c r="CD75" s="62"/>
      <c r="CE75" s="62"/>
      <c r="CF75" s="62"/>
      <c r="CG75" s="62"/>
      <c r="CH75" s="62"/>
      <c r="CI75" s="62"/>
      <c r="CJ75" s="62"/>
      <c r="CK75" s="62"/>
      <c r="CL75" s="62"/>
      <c r="CM75" s="62"/>
      <c r="CN75" s="62"/>
      <c r="CO75" s="62"/>
      <c r="CP75" s="62"/>
      <c r="CQ75" s="62"/>
      <c r="CR75" s="62"/>
      <c r="CS75" s="62"/>
      <c r="CT75" s="62"/>
      <c r="CU75" s="62"/>
      <c r="CV75" s="62"/>
      <c r="CW75" s="62"/>
      <c r="CX75" s="62"/>
      <c r="CY75" s="62"/>
      <c r="CZ75" s="62"/>
      <c r="DA75" s="62"/>
      <c r="DB75" s="62"/>
      <c r="DC75" s="62"/>
      <c r="DD75" s="62"/>
      <c r="DE75" s="62"/>
      <c r="DF75" s="62"/>
      <c r="DG75" s="62"/>
      <c r="DH75" s="62"/>
      <c r="DI75" s="62"/>
      <c r="DJ75" s="62"/>
      <c r="DK75" s="62"/>
      <c r="DL75" s="62"/>
      <c r="DM75" s="62"/>
      <c r="DN75" s="62"/>
      <c r="DO75" s="62"/>
      <c r="DP75" s="62"/>
      <c r="DQ75" s="62"/>
      <c r="DR75" s="62"/>
      <c r="DS75" s="62"/>
      <c r="DT75" s="62"/>
      <c r="DU75" s="62"/>
      <c r="DV75" s="62"/>
      <c r="DW75" s="62"/>
      <c r="DX75" s="62"/>
      <c r="DY75" s="62"/>
      <c r="DZ75" s="62"/>
      <c r="EA75" s="62"/>
      <c r="EB75" s="62"/>
      <c r="EC75" s="62"/>
      <c r="ED75" s="62"/>
      <c r="EE75" s="62"/>
      <c r="EF75" s="62"/>
      <c r="EG75" s="62"/>
      <c r="EH75" s="62"/>
      <c r="EI75" s="62"/>
      <c r="EJ75" s="62"/>
      <c r="EK75" s="62"/>
      <c r="EL75" s="62"/>
      <c r="EM75" s="62"/>
      <c r="EN75" s="62"/>
      <c r="EO75" s="62"/>
      <c r="EP75" s="62"/>
      <c r="EQ75" s="62"/>
      <c r="ER75" s="62"/>
      <c r="ES75" s="62"/>
      <c r="ET75" s="62"/>
      <c r="EU75" s="62"/>
      <c r="EV75" s="62"/>
      <c r="EW75" s="62"/>
      <c r="EX75" s="62"/>
      <c r="EY75" s="62"/>
      <c r="EZ75" s="62"/>
      <c r="FA75" s="62"/>
      <c r="FB75" s="62"/>
      <c r="FC75" s="62"/>
      <c r="FD75" s="62"/>
      <c r="FE75" s="62"/>
      <c r="FF75" s="62"/>
      <c r="FG75" s="62"/>
      <c r="FH75" s="62"/>
      <c r="FI75" s="62"/>
      <c r="FJ75" s="62"/>
      <c r="FK75" s="62"/>
      <c r="FL75" s="62"/>
      <c r="FM75" s="62"/>
      <c r="FN75" s="62"/>
      <c r="FO75" s="62"/>
      <c r="FP75" s="62"/>
      <c r="FQ75" s="62"/>
      <c r="FR75" s="62"/>
      <c r="FS75" s="62"/>
      <c r="FT75" s="62"/>
      <c r="FU75" s="62"/>
      <c r="FV75" s="62"/>
      <c r="FW75" s="62"/>
      <c r="FX75" s="62"/>
      <c r="FY75" s="62"/>
      <c r="FZ75" s="62"/>
      <c r="GA75" s="62"/>
      <c r="GB75" s="62"/>
      <c r="GC75" s="62"/>
      <c r="GD75" s="62"/>
      <c r="GE75" s="62"/>
      <c r="GF75" s="62"/>
      <c r="GG75" s="62"/>
      <c r="GH75" s="62"/>
      <c r="GI75" s="62"/>
      <c r="GJ75" s="62"/>
      <c r="GK75" s="62"/>
      <c r="GL75" s="62"/>
      <c r="GM75" s="62"/>
      <c r="GN75" s="62"/>
      <c r="GO75" s="62"/>
      <c r="GP75" s="62"/>
      <c r="GQ75" s="62"/>
      <c r="GR75" s="62"/>
      <c r="GS75" s="62"/>
      <c r="GT75" s="62"/>
      <c r="GU75" s="62"/>
      <c r="GV75" s="62"/>
      <c r="GW75" s="62"/>
      <c r="GX75" s="62"/>
      <c r="GY75" s="62"/>
      <c r="GZ75" s="62"/>
      <c r="HA75" s="62"/>
      <c r="HB75" s="62"/>
      <c r="HC75" s="62"/>
      <c r="HD75" s="62"/>
      <c r="HE75" s="62"/>
      <c r="HF75" s="62"/>
      <c r="HG75" s="62"/>
      <c r="HH75" s="62"/>
      <c r="HI75" s="62"/>
      <c r="HJ75" s="62"/>
      <c r="HK75" s="62"/>
      <c r="HL75" s="62"/>
      <c r="HM75" s="62"/>
      <c r="HN75" s="62"/>
      <c r="HO75" s="62"/>
      <c r="HP75" s="62"/>
      <c r="HQ75" s="62"/>
      <c r="HR75" s="62"/>
      <c r="HS75" s="62"/>
      <c r="HT75" s="62"/>
      <c r="HU75" s="62"/>
      <c r="HV75" s="62"/>
      <c r="HW75" s="62"/>
      <c r="HX75" s="62"/>
      <c r="HY75" s="62"/>
      <c r="HZ75" s="62"/>
      <c r="IA75" s="62"/>
      <c r="IB75" s="62"/>
      <c r="IC75" s="62"/>
      <c r="ID75" s="62"/>
      <c r="IE75" s="62"/>
      <c r="IF75" s="62"/>
      <c r="IG75" s="62"/>
      <c r="IH75" s="62"/>
      <c r="II75" s="62"/>
      <c r="IJ75" s="62"/>
      <c r="IK75" s="62"/>
      <c r="IL75" s="62"/>
      <c r="IM75" s="62"/>
      <c r="IN75" s="62"/>
      <c r="IO75" s="62"/>
      <c r="IP75" s="62"/>
      <c r="IQ75" s="62"/>
      <c r="IR75" s="62"/>
      <c r="IS75" s="62"/>
      <c r="IT75" s="62"/>
    </row>
    <row r="76" spans="1:254" ht="12" customHeight="1">
      <c r="A76" s="62"/>
      <c r="B76" s="62"/>
      <c r="C76" s="62"/>
      <c r="D76" s="138"/>
      <c r="E76" s="62"/>
      <c r="F76" s="62"/>
      <c r="G76" s="62"/>
      <c r="H76" s="138"/>
      <c r="I76" s="62"/>
      <c r="J76" s="62"/>
      <c r="K76" s="62"/>
      <c r="L76" s="138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  <c r="BR76" s="62"/>
      <c r="BS76" s="62"/>
      <c r="BT76" s="62"/>
      <c r="BU76" s="62"/>
      <c r="BV76" s="62"/>
      <c r="BW76" s="62"/>
      <c r="BX76" s="62"/>
      <c r="BY76" s="62"/>
      <c r="BZ76" s="62"/>
      <c r="CA76" s="62"/>
      <c r="CB76" s="62"/>
      <c r="CC76" s="62"/>
      <c r="CD76" s="62"/>
      <c r="CE76" s="62"/>
      <c r="CF76" s="62"/>
      <c r="CG76" s="62"/>
      <c r="CH76" s="62"/>
      <c r="CI76" s="62"/>
      <c r="CJ76" s="62"/>
      <c r="CK76" s="62"/>
      <c r="CL76" s="62"/>
      <c r="CM76" s="62"/>
      <c r="CN76" s="62"/>
      <c r="CO76" s="62"/>
      <c r="CP76" s="62"/>
      <c r="CQ76" s="62"/>
      <c r="CR76" s="62"/>
      <c r="CS76" s="62"/>
      <c r="CT76" s="62"/>
      <c r="CU76" s="62"/>
      <c r="CV76" s="62"/>
      <c r="CW76" s="62"/>
      <c r="CX76" s="62"/>
      <c r="CY76" s="62"/>
      <c r="CZ76" s="62"/>
      <c r="DA76" s="62"/>
      <c r="DB76" s="62"/>
      <c r="DC76" s="62"/>
      <c r="DD76" s="62"/>
      <c r="DE76" s="62"/>
      <c r="DF76" s="62"/>
      <c r="DG76" s="62"/>
      <c r="DH76" s="62"/>
      <c r="DI76" s="62"/>
      <c r="DJ76" s="62"/>
      <c r="DK76" s="62"/>
      <c r="DL76" s="62"/>
      <c r="DM76" s="62"/>
      <c r="DN76" s="62"/>
      <c r="DO76" s="62"/>
      <c r="DP76" s="62"/>
      <c r="DQ76" s="62"/>
      <c r="DR76" s="62"/>
      <c r="DS76" s="62"/>
      <c r="DT76" s="62"/>
      <c r="DU76" s="62"/>
      <c r="DV76" s="62"/>
      <c r="DW76" s="62"/>
      <c r="DX76" s="62"/>
      <c r="DY76" s="62"/>
      <c r="DZ76" s="62"/>
      <c r="EA76" s="62"/>
      <c r="EB76" s="62"/>
      <c r="EC76" s="62"/>
      <c r="ED76" s="62"/>
      <c r="EE76" s="62"/>
      <c r="EF76" s="62"/>
      <c r="EG76" s="62"/>
      <c r="EH76" s="62"/>
      <c r="EI76" s="62"/>
      <c r="EJ76" s="62"/>
      <c r="EK76" s="62"/>
      <c r="EL76" s="62"/>
      <c r="EM76" s="62"/>
      <c r="EN76" s="62"/>
      <c r="EO76" s="62"/>
      <c r="EP76" s="62"/>
      <c r="EQ76" s="62"/>
      <c r="ER76" s="62"/>
      <c r="ES76" s="62"/>
      <c r="ET76" s="62"/>
      <c r="EU76" s="62"/>
      <c r="EV76" s="62"/>
      <c r="EW76" s="62"/>
      <c r="EX76" s="62"/>
      <c r="EY76" s="62"/>
      <c r="EZ76" s="62"/>
      <c r="FA76" s="62"/>
      <c r="FB76" s="62"/>
      <c r="FC76" s="62"/>
      <c r="FD76" s="62"/>
      <c r="FE76" s="62"/>
      <c r="FF76" s="62"/>
      <c r="FG76" s="62"/>
      <c r="FH76" s="62"/>
      <c r="FI76" s="62"/>
      <c r="FJ76" s="62"/>
      <c r="FK76" s="62"/>
      <c r="FL76" s="62"/>
      <c r="FM76" s="62"/>
      <c r="FN76" s="62"/>
      <c r="FO76" s="62"/>
      <c r="FP76" s="62"/>
      <c r="FQ76" s="62"/>
      <c r="FR76" s="62"/>
      <c r="FS76" s="62"/>
      <c r="FT76" s="62"/>
      <c r="FU76" s="62"/>
      <c r="FV76" s="62"/>
      <c r="FW76" s="62"/>
      <c r="FX76" s="62"/>
      <c r="FY76" s="62"/>
      <c r="FZ76" s="62"/>
      <c r="GA76" s="62"/>
      <c r="GB76" s="62"/>
      <c r="GC76" s="62"/>
      <c r="GD76" s="62"/>
      <c r="GE76" s="62"/>
      <c r="GF76" s="62"/>
      <c r="GG76" s="62"/>
      <c r="GH76" s="62"/>
      <c r="GI76" s="62"/>
      <c r="GJ76" s="62"/>
      <c r="GK76" s="62"/>
      <c r="GL76" s="62"/>
      <c r="GM76" s="62"/>
      <c r="GN76" s="62"/>
      <c r="GO76" s="62"/>
      <c r="GP76" s="62"/>
      <c r="GQ76" s="62"/>
      <c r="GR76" s="62"/>
      <c r="GS76" s="62"/>
      <c r="GT76" s="62"/>
      <c r="GU76" s="62"/>
      <c r="GV76" s="62"/>
      <c r="GW76" s="62"/>
      <c r="GX76" s="62"/>
      <c r="GY76" s="62"/>
      <c r="GZ76" s="62"/>
      <c r="HA76" s="62"/>
      <c r="HB76" s="62"/>
      <c r="HC76" s="62"/>
      <c r="HD76" s="62"/>
      <c r="HE76" s="62"/>
      <c r="HF76" s="62"/>
      <c r="HG76" s="62"/>
      <c r="HH76" s="62"/>
      <c r="HI76" s="62"/>
      <c r="HJ76" s="62"/>
      <c r="HK76" s="62"/>
      <c r="HL76" s="62"/>
      <c r="HM76" s="62"/>
      <c r="HN76" s="62"/>
      <c r="HO76" s="62"/>
      <c r="HP76" s="62"/>
      <c r="HQ76" s="62"/>
      <c r="HR76" s="62"/>
      <c r="HS76" s="62"/>
      <c r="HT76" s="62"/>
      <c r="HU76" s="62"/>
      <c r="HV76" s="62"/>
      <c r="HW76" s="62"/>
      <c r="HX76" s="62"/>
      <c r="HY76" s="62"/>
      <c r="HZ76" s="62"/>
      <c r="IA76" s="62"/>
      <c r="IB76" s="62"/>
      <c r="IC76" s="62"/>
      <c r="ID76" s="62"/>
      <c r="IE76" s="62"/>
      <c r="IF76" s="62"/>
      <c r="IG76" s="62"/>
      <c r="IH76" s="62"/>
      <c r="II76" s="62"/>
      <c r="IJ76" s="62"/>
      <c r="IK76" s="62"/>
      <c r="IL76" s="62"/>
      <c r="IM76" s="62"/>
      <c r="IN76" s="62"/>
      <c r="IO76" s="62"/>
      <c r="IP76" s="62"/>
      <c r="IQ76" s="62"/>
      <c r="IR76" s="62"/>
      <c r="IS76" s="62"/>
      <c r="IT76" s="62"/>
    </row>
    <row r="77" spans="1:254" ht="12" customHeight="1">
      <c r="A77" s="62"/>
      <c r="B77" s="62"/>
      <c r="C77" s="62"/>
      <c r="D77" s="138"/>
      <c r="E77" s="62"/>
      <c r="F77" s="62"/>
      <c r="G77" s="62"/>
      <c r="H77" s="138"/>
      <c r="I77" s="62"/>
      <c r="J77" s="62"/>
      <c r="K77" s="62"/>
      <c r="L77" s="138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2"/>
      <c r="BX77" s="62"/>
      <c r="BY77" s="62"/>
      <c r="BZ77" s="62"/>
      <c r="CA77" s="62"/>
      <c r="CB77" s="62"/>
      <c r="CC77" s="62"/>
      <c r="CD77" s="62"/>
      <c r="CE77" s="62"/>
      <c r="CF77" s="62"/>
      <c r="CG77" s="62"/>
      <c r="CH77" s="62"/>
      <c r="CI77" s="62"/>
      <c r="CJ77" s="62"/>
      <c r="CK77" s="62"/>
      <c r="CL77" s="62"/>
      <c r="CM77" s="62"/>
      <c r="CN77" s="62"/>
      <c r="CO77" s="62"/>
      <c r="CP77" s="62"/>
      <c r="CQ77" s="62"/>
      <c r="CR77" s="62"/>
      <c r="CS77" s="62"/>
      <c r="CT77" s="62"/>
      <c r="CU77" s="62"/>
      <c r="CV77" s="62"/>
      <c r="CW77" s="62"/>
      <c r="CX77" s="62"/>
      <c r="CY77" s="62"/>
      <c r="CZ77" s="62"/>
      <c r="DA77" s="62"/>
      <c r="DB77" s="62"/>
      <c r="DC77" s="62"/>
      <c r="DD77" s="62"/>
      <c r="DE77" s="62"/>
      <c r="DF77" s="62"/>
      <c r="DG77" s="62"/>
      <c r="DH77" s="62"/>
      <c r="DI77" s="62"/>
      <c r="DJ77" s="62"/>
      <c r="DK77" s="62"/>
      <c r="DL77" s="62"/>
      <c r="DM77" s="62"/>
      <c r="DN77" s="62"/>
      <c r="DO77" s="62"/>
      <c r="DP77" s="62"/>
      <c r="DQ77" s="62"/>
      <c r="DR77" s="62"/>
      <c r="DS77" s="62"/>
      <c r="DT77" s="62"/>
      <c r="DU77" s="62"/>
      <c r="DV77" s="62"/>
      <c r="DW77" s="62"/>
      <c r="DX77" s="62"/>
      <c r="DY77" s="62"/>
      <c r="DZ77" s="62"/>
      <c r="EA77" s="62"/>
      <c r="EB77" s="62"/>
      <c r="EC77" s="62"/>
      <c r="ED77" s="62"/>
      <c r="EE77" s="62"/>
      <c r="EF77" s="62"/>
      <c r="EG77" s="62"/>
      <c r="EH77" s="62"/>
      <c r="EI77" s="62"/>
      <c r="EJ77" s="62"/>
      <c r="EK77" s="62"/>
      <c r="EL77" s="62"/>
      <c r="EM77" s="62"/>
      <c r="EN77" s="62"/>
      <c r="EO77" s="62"/>
      <c r="EP77" s="62"/>
      <c r="EQ77" s="62"/>
      <c r="ER77" s="62"/>
      <c r="ES77" s="62"/>
      <c r="ET77" s="62"/>
      <c r="EU77" s="62"/>
      <c r="EV77" s="62"/>
      <c r="EW77" s="62"/>
      <c r="EX77" s="62"/>
      <c r="EY77" s="62"/>
      <c r="EZ77" s="62"/>
      <c r="FA77" s="62"/>
      <c r="FB77" s="62"/>
      <c r="FC77" s="62"/>
      <c r="FD77" s="62"/>
      <c r="FE77" s="62"/>
      <c r="FF77" s="62"/>
      <c r="FG77" s="62"/>
      <c r="FH77" s="62"/>
      <c r="FI77" s="62"/>
      <c r="FJ77" s="62"/>
      <c r="FK77" s="62"/>
      <c r="FL77" s="62"/>
      <c r="FM77" s="62"/>
      <c r="FN77" s="62"/>
      <c r="FO77" s="62"/>
      <c r="FP77" s="62"/>
      <c r="FQ77" s="62"/>
      <c r="FR77" s="62"/>
      <c r="FS77" s="62"/>
      <c r="FT77" s="62"/>
      <c r="FU77" s="62"/>
      <c r="FV77" s="62"/>
      <c r="FW77" s="62"/>
      <c r="FX77" s="62"/>
      <c r="FY77" s="62"/>
      <c r="FZ77" s="62"/>
      <c r="GA77" s="62"/>
      <c r="GB77" s="62"/>
      <c r="GC77" s="62"/>
      <c r="GD77" s="62"/>
      <c r="GE77" s="62"/>
      <c r="GF77" s="62"/>
      <c r="GG77" s="62"/>
      <c r="GH77" s="62"/>
      <c r="GI77" s="62"/>
      <c r="GJ77" s="62"/>
      <c r="GK77" s="62"/>
      <c r="GL77" s="62"/>
      <c r="GM77" s="62"/>
      <c r="GN77" s="62"/>
      <c r="GO77" s="62"/>
      <c r="GP77" s="62"/>
      <c r="GQ77" s="62"/>
      <c r="GR77" s="62"/>
      <c r="GS77" s="62"/>
      <c r="GT77" s="62"/>
      <c r="GU77" s="62"/>
      <c r="GV77" s="62"/>
      <c r="GW77" s="62"/>
      <c r="GX77" s="62"/>
      <c r="GY77" s="62"/>
      <c r="GZ77" s="62"/>
      <c r="HA77" s="62"/>
      <c r="HB77" s="62"/>
      <c r="HC77" s="62"/>
      <c r="HD77" s="62"/>
      <c r="HE77" s="62"/>
      <c r="HF77" s="62"/>
      <c r="HG77" s="62"/>
      <c r="HH77" s="62"/>
      <c r="HI77" s="62"/>
      <c r="HJ77" s="62"/>
      <c r="HK77" s="62"/>
      <c r="HL77" s="62"/>
      <c r="HM77" s="62"/>
      <c r="HN77" s="62"/>
      <c r="HO77" s="62"/>
      <c r="HP77" s="62"/>
      <c r="HQ77" s="62"/>
      <c r="HR77" s="62"/>
      <c r="HS77" s="62"/>
      <c r="HT77" s="62"/>
      <c r="HU77" s="62"/>
      <c r="HV77" s="62"/>
      <c r="HW77" s="62"/>
      <c r="HX77" s="62"/>
      <c r="HY77" s="62"/>
      <c r="HZ77" s="62"/>
      <c r="IA77" s="62"/>
      <c r="IB77" s="62"/>
      <c r="IC77" s="62"/>
      <c r="ID77" s="62"/>
      <c r="IE77" s="62"/>
      <c r="IF77" s="62"/>
      <c r="IG77" s="62"/>
      <c r="IH77" s="62"/>
      <c r="II77" s="62"/>
      <c r="IJ77" s="62"/>
      <c r="IK77" s="62"/>
      <c r="IL77" s="62"/>
      <c r="IM77" s="62"/>
      <c r="IN77" s="62"/>
      <c r="IO77" s="62"/>
      <c r="IP77" s="62"/>
      <c r="IQ77" s="62"/>
      <c r="IR77" s="62"/>
      <c r="IS77" s="62"/>
      <c r="IT77" s="62"/>
    </row>
    <row r="78" spans="1:254" ht="12" customHeight="1">
      <c r="A78" s="62"/>
      <c r="B78" s="62"/>
      <c r="C78" s="62"/>
      <c r="D78" s="138"/>
      <c r="E78" s="62"/>
      <c r="F78" s="62"/>
      <c r="G78" s="62"/>
      <c r="H78" s="138"/>
      <c r="I78" s="62"/>
      <c r="J78" s="62"/>
      <c r="K78" s="62"/>
      <c r="L78" s="138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  <c r="AA78" s="62"/>
      <c r="AB78" s="62"/>
      <c r="AC78" s="62"/>
      <c r="AD78" s="62"/>
      <c r="AE78" s="62"/>
      <c r="AF78" s="62"/>
      <c r="AG78" s="62"/>
      <c r="AH78" s="62"/>
      <c r="AI78" s="62"/>
      <c r="AJ78" s="62"/>
      <c r="AK78" s="62"/>
      <c r="AL78" s="62"/>
      <c r="AM78" s="62"/>
      <c r="AN78" s="62"/>
      <c r="AO78" s="62"/>
      <c r="AP78" s="62"/>
      <c r="AQ78" s="62"/>
      <c r="AR78" s="62"/>
      <c r="AS78" s="62"/>
      <c r="AT78" s="62"/>
      <c r="AU78" s="62"/>
      <c r="AV78" s="62"/>
      <c r="AW78" s="62"/>
      <c r="AX78" s="62"/>
      <c r="AY78" s="62"/>
      <c r="AZ78" s="62"/>
      <c r="BA78" s="62"/>
      <c r="BB78" s="62"/>
      <c r="BC78" s="62"/>
      <c r="BD78" s="62"/>
      <c r="BE78" s="62"/>
      <c r="BF78" s="62"/>
      <c r="BG78" s="62"/>
      <c r="BH78" s="62"/>
      <c r="BI78" s="62"/>
      <c r="BJ78" s="62"/>
      <c r="BK78" s="62"/>
      <c r="BL78" s="62"/>
      <c r="BM78" s="62"/>
      <c r="BN78" s="62"/>
      <c r="BO78" s="62"/>
      <c r="BP78" s="62"/>
      <c r="BQ78" s="62"/>
      <c r="BR78" s="62"/>
      <c r="BS78" s="62"/>
      <c r="BT78" s="62"/>
      <c r="BU78" s="62"/>
      <c r="BV78" s="62"/>
      <c r="BW78" s="62"/>
      <c r="BX78" s="62"/>
      <c r="BY78" s="62"/>
      <c r="BZ78" s="62"/>
      <c r="CA78" s="62"/>
      <c r="CB78" s="62"/>
      <c r="CC78" s="62"/>
      <c r="CD78" s="62"/>
      <c r="CE78" s="62"/>
      <c r="CF78" s="62"/>
      <c r="CG78" s="62"/>
      <c r="CH78" s="62"/>
      <c r="CI78" s="62"/>
      <c r="CJ78" s="62"/>
      <c r="CK78" s="62"/>
      <c r="CL78" s="62"/>
      <c r="CM78" s="62"/>
      <c r="CN78" s="62"/>
      <c r="CO78" s="62"/>
      <c r="CP78" s="62"/>
      <c r="CQ78" s="62"/>
      <c r="CR78" s="62"/>
      <c r="CS78" s="62"/>
      <c r="CT78" s="62"/>
      <c r="CU78" s="62"/>
      <c r="CV78" s="62"/>
      <c r="CW78" s="62"/>
      <c r="CX78" s="62"/>
      <c r="CY78" s="62"/>
      <c r="CZ78" s="62"/>
      <c r="DA78" s="62"/>
      <c r="DB78" s="62"/>
      <c r="DC78" s="62"/>
      <c r="DD78" s="62"/>
      <c r="DE78" s="62"/>
      <c r="DF78" s="62"/>
      <c r="DG78" s="62"/>
      <c r="DH78" s="62"/>
      <c r="DI78" s="62"/>
      <c r="DJ78" s="62"/>
      <c r="DK78" s="62"/>
      <c r="DL78" s="62"/>
      <c r="DM78" s="62"/>
      <c r="DN78" s="62"/>
      <c r="DO78" s="62"/>
      <c r="DP78" s="62"/>
      <c r="DQ78" s="62"/>
      <c r="DR78" s="62"/>
      <c r="DS78" s="62"/>
      <c r="DT78" s="62"/>
      <c r="DU78" s="62"/>
      <c r="DV78" s="62"/>
      <c r="DW78" s="62"/>
      <c r="DX78" s="62"/>
      <c r="DY78" s="62"/>
      <c r="DZ78" s="62"/>
      <c r="EA78" s="62"/>
      <c r="EB78" s="62"/>
      <c r="EC78" s="62"/>
      <c r="ED78" s="62"/>
      <c r="EE78" s="62"/>
      <c r="EF78" s="62"/>
      <c r="EG78" s="62"/>
      <c r="EH78" s="62"/>
      <c r="EI78" s="62"/>
      <c r="EJ78" s="62"/>
      <c r="EK78" s="62"/>
      <c r="EL78" s="62"/>
      <c r="EM78" s="62"/>
      <c r="EN78" s="62"/>
      <c r="EO78" s="62"/>
      <c r="EP78" s="62"/>
      <c r="EQ78" s="62"/>
      <c r="ER78" s="62"/>
      <c r="ES78" s="62"/>
      <c r="ET78" s="62"/>
      <c r="EU78" s="62"/>
      <c r="EV78" s="62"/>
      <c r="EW78" s="62"/>
      <c r="EX78" s="62"/>
      <c r="EY78" s="62"/>
      <c r="EZ78" s="62"/>
      <c r="FA78" s="62"/>
      <c r="FB78" s="62"/>
      <c r="FC78" s="62"/>
      <c r="FD78" s="62"/>
      <c r="FE78" s="62"/>
      <c r="FF78" s="62"/>
      <c r="FG78" s="62"/>
      <c r="FH78" s="62"/>
      <c r="FI78" s="62"/>
      <c r="FJ78" s="62"/>
      <c r="FK78" s="62"/>
      <c r="FL78" s="62"/>
      <c r="FM78" s="62"/>
      <c r="FN78" s="62"/>
      <c r="FO78" s="62"/>
      <c r="FP78" s="62"/>
      <c r="FQ78" s="62"/>
      <c r="FR78" s="62"/>
      <c r="FS78" s="62"/>
      <c r="FT78" s="62"/>
      <c r="FU78" s="62"/>
      <c r="FV78" s="62"/>
      <c r="FW78" s="62"/>
      <c r="FX78" s="62"/>
      <c r="FY78" s="62"/>
      <c r="FZ78" s="62"/>
      <c r="GA78" s="62"/>
      <c r="GB78" s="62"/>
      <c r="GC78" s="62"/>
      <c r="GD78" s="62"/>
      <c r="GE78" s="62"/>
      <c r="GF78" s="62"/>
      <c r="GG78" s="62"/>
      <c r="GH78" s="62"/>
      <c r="GI78" s="62"/>
      <c r="GJ78" s="62"/>
      <c r="GK78" s="62"/>
      <c r="GL78" s="62"/>
      <c r="GM78" s="62"/>
      <c r="GN78" s="62"/>
      <c r="GO78" s="62"/>
      <c r="GP78" s="62"/>
      <c r="GQ78" s="62"/>
      <c r="GR78" s="62"/>
      <c r="GS78" s="62"/>
      <c r="GT78" s="62"/>
      <c r="GU78" s="62"/>
      <c r="GV78" s="62"/>
      <c r="GW78" s="62"/>
      <c r="GX78" s="62"/>
      <c r="GY78" s="62"/>
      <c r="GZ78" s="62"/>
      <c r="HA78" s="62"/>
      <c r="HB78" s="62"/>
      <c r="HC78" s="62"/>
      <c r="HD78" s="62"/>
      <c r="HE78" s="62"/>
      <c r="HF78" s="62"/>
      <c r="HG78" s="62"/>
      <c r="HH78" s="62"/>
      <c r="HI78" s="62"/>
      <c r="HJ78" s="62"/>
      <c r="HK78" s="62"/>
      <c r="HL78" s="62"/>
      <c r="HM78" s="62"/>
      <c r="HN78" s="62"/>
      <c r="HO78" s="62"/>
      <c r="HP78" s="62"/>
      <c r="HQ78" s="62"/>
      <c r="HR78" s="62"/>
      <c r="HS78" s="62"/>
      <c r="HT78" s="62"/>
      <c r="HU78" s="62"/>
      <c r="HV78" s="62"/>
      <c r="HW78" s="62"/>
      <c r="HX78" s="62"/>
      <c r="HY78" s="62"/>
      <c r="HZ78" s="62"/>
      <c r="IA78" s="62"/>
      <c r="IB78" s="62"/>
      <c r="IC78" s="62"/>
      <c r="ID78" s="62"/>
      <c r="IE78" s="62"/>
      <c r="IF78" s="62"/>
      <c r="IG78" s="62"/>
      <c r="IH78" s="62"/>
      <c r="II78" s="62"/>
      <c r="IJ78" s="62"/>
      <c r="IK78" s="62"/>
      <c r="IL78" s="62"/>
      <c r="IM78" s="62"/>
      <c r="IN78" s="62"/>
      <c r="IO78" s="62"/>
      <c r="IP78" s="62"/>
      <c r="IQ78" s="62"/>
      <c r="IR78" s="62"/>
      <c r="IS78" s="62"/>
      <c r="IT78" s="62"/>
    </row>
    <row r="79" spans="1:254" ht="12" customHeight="1">
      <c r="A79" s="62"/>
      <c r="B79" s="62"/>
      <c r="C79" s="62"/>
      <c r="D79" s="138"/>
      <c r="E79" s="62"/>
      <c r="F79" s="62"/>
      <c r="G79" s="62"/>
      <c r="H79" s="138"/>
      <c r="I79" s="62"/>
      <c r="J79" s="62"/>
      <c r="K79" s="62"/>
      <c r="L79" s="138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H79" s="62"/>
      <c r="AI79" s="62"/>
      <c r="AJ79" s="62"/>
      <c r="AK79" s="62"/>
      <c r="AL79" s="62"/>
      <c r="AM79" s="62"/>
      <c r="AN79" s="62"/>
      <c r="AO79" s="62"/>
      <c r="AP79" s="62"/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2"/>
      <c r="BR79" s="62"/>
      <c r="BS79" s="62"/>
      <c r="BT79" s="62"/>
      <c r="BU79" s="62"/>
      <c r="BV79" s="62"/>
      <c r="BW79" s="62"/>
      <c r="BX79" s="62"/>
      <c r="BY79" s="62"/>
      <c r="BZ79" s="62"/>
      <c r="CA79" s="62"/>
      <c r="CB79" s="62"/>
      <c r="CC79" s="62"/>
      <c r="CD79" s="62"/>
      <c r="CE79" s="62"/>
      <c r="CF79" s="62"/>
      <c r="CG79" s="62"/>
      <c r="CH79" s="62"/>
      <c r="CI79" s="62"/>
      <c r="CJ79" s="62"/>
      <c r="CK79" s="62"/>
      <c r="CL79" s="62"/>
      <c r="CM79" s="62"/>
      <c r="CN79" s="62"/>
      <c r="CO79" s="62"/>
      <c r="CP79" s="62"/>
      <c r="CQ79" s="62"/>
      <c r="CR79" s="62"/>
      <c r="CS79" s="62"/>
      <c r="CT79" s="62"/>
      <c r="CU79" s="62"/>
      <c r="CV79" s="62"/>
      <c r="CW79" s="62"/>
      <c r="CX79" s="62"/>
      <c r="CY79" s="62"/>
      <c r="CZ79" s="62"/>
      <c r="DA79" s="62"/>
      <c r="DB79" s="62"/>
      <c r="DC79" s="62"/>
      <c r="DD79" s="62"/>
      <c r="DE79" s="62"/>
      <c r="DF79" s="62"/>
      <c r="DG79" s="62"/>
      <c r="DH79" s="62"/>
      <c r="DI79" s="62"/>
      <c r="DJ79" s="62"/>
      <c r="DK79" s="62"/>
      <c r="DL79" s="62"/>
      <c r="DM79" s="62"/>
      <c r="DN79" s="62"/>
      <c r="DO79" s="62"/>
      <c r="DP79" s="62"/>
      <c r="DQ79" s="62"/>
      <c r="DR79" s="62"/>
      <c r="DS79" s="62"/>
      <c r="DT79" s="62"/>
      <c r="DU79" s="62"/>
      <c r="DV79" s="62"/>
      <c r="DW79" s="62"/>
      <c r="DX79" s="62"/>
      <c r="DY79" s="62"/>
      <c r="DZ79" s="62"/>
      <c r="EA79" s="62"/>
      <c r="EB79" s="62"/>
      <c r="EC79" s="62"/>
      <c r="ED79" s="62"/>
      <c r="EE79" s="62"/>
      <c r="EF79" s="62"/>
      <c r="EG79" s="62"/>
      <c r="EH79" s="62"/>
      <c r="EI79" s="62"/>
      <c r="EJ79" s="62"/>
      <c r="EK79" s="62"/>
      <c r="EL79" s="62"/>
      <c r="EM79" s="62"/>
      <c r="EN79" s="62"/>
      <c r="EO79" s="62"/>
      <c r="EP79" s="62"/>
      <c r="EQ79" s="62"/>
      <c r="ER79" s="62"/>
      <c r="ES79" s="62"/>
      <c r="ET79" s="62"/>
      <c r="EU79" s="62"/>
      <c r="EV79" s="62"/>
      <c r="EW79" s="62"/>
      <c r="EX79" s="62"/>
      <c r="EY79" s="62"/>
      <c r="EZ79" s="62"/>
      <c r="FA79" s="62"/>
      <c r="FB79" s="62"/>
      <c r="FC79" s="62"/>
      <c r="FD79" s="62"/>
      <c r="FE79" s="62"/>
      <c r="FF79" s="62"/>
      <c r="FG79" s="62"/>
      <c r="FH79" s="62"/>
      <c r="FI79" s="62"/>
      <c r="FJ79" s="62"/>
      <c r="FK79" s="62"/>
      <c r="FL79" s="62"/>
      <c r="FM79" s="62"/>
      <c r="FN79" s="62"/>
      <c r="FO79" s="62"/>
      <c r="FP79" s="62"/>
      <c r="FQ79" s="62"/>
      <c r="FR79" s="62"/>
      <c r="FS79" s="62"/>
      <c r="FT79" s="62"/>
      <c r="FU79" s="62"/>
      <c r="FV79" s="62"/>
      <c r="FW79" s="62"/>
      <c r="FX79" s="62"/>
      <c r="FY79" s="62"/>
      <c r="FZ79" s="62"/>
      <c r="GA79" s="62"/>
      <c r="GB79" s="62"/>
      <c r="GC79" s="62"/>
      <c r="GD79" s="62"/>
      <c r="GE79" s="62"/>
      <c r="GF79" s="62"/>
      <c r="GG79" s="62"/>
      <c r="GH79" s="62"/>
      <c r="GI79" s="62"/>
      <c r="GJ79" s="62"/>
      <c r="GK79" s="62"/>
      <c r="GL79" s="62"/>
      <c r="GM79" s="62"/>
      <c r="GN79" s="62"/>
      <c r="GO79" s="62"/>
      <c r="GP79" s="62"/>
      <c r="GQ79" s="62"/>
      <c r="GR79" s="62"/>
      <c r="GS79" s="62"/>
      <c r="GT79" s="62"/>
      <c r="GU79" s="62"/>
      <c r="GV79" s="62"/>
      <c r="GW79" s="62"/>
      <c r="GX79" s="62"/>
      <c r="GY79" s="62"/>
      <c r="GZ79" s="62"/>
      <c r="HA79" s="62"/>
      <c r="HB79" s="62"/>
      <c r="HC79" s="62"/>
      <c r="HD79" s="62"/>
      <c r="HE79" s="62"/>
      <c r="HF79" s="62"/>
      <c r="HG79" s="62"/>
      <c r="HH79" s="62"/>
      <c r="HI79" s="62"/>
      <c r="HJ79" s="62"/>
      <c r="HK79" s="62"/>
      <c r="HL79" s="62"/>
      <c r="HM79" s="62"/>
      <c r="HN79" s="62"/>
      <c r="HO79" s="62"/>
      <c r="HP79" s="62"/>
      <c r="HQ79" s="62"/>
      <c r="HR79" s="62"/>
      <c r="HS79" s="62"/>
      <c r="HT79" s="62"/>
      <c r="HU79" s="62"/>
      <c r="HV79" s="62"/>
      <c r="HW79" s="62"/>
      <c r="HX79" s="62"/>
      <c r="HY79" s="62"/>
      <c r="HZ79" s="62"/>
      <c r="IA79" s="62"/>
      <c r="IB79" s="62"/>
      <c r="IC79" s="62"/>
      <c r="ID79" s="62"/>
      <c r="IE79" s="62"/>
      <c r="IF79" s="62"/>
      <c r="IG79" s="62"/>
      <c r="IH79" s="62"/>
      <c r="II79" s="62"/>
      <c r="IJ79" s="62"/>
      <c r="IK79" s="62"/>
      <c r="IL79" s="62"/>
      <c r="IM79" s="62"/>
      <c r="IN79" s="62"/>
      <c r="IO79" s="62"/>
      <c r="IP79" s="62"/>
      <c r="IQ79" s="62"/>
      <c r="IR79" s="62"/>
      <c r="IS79" s="62"/>
      <c r="IT79" s="62"/>
    </row>
    <row r="80" spans="1:254" ht="12" customHeight="1">
      <c r="A80" s="62"/>
      <c r="B80" s="62"/>
      <c r="C80" s="62"/>
      <c r="D80" s="138"/>
      <c r="E80" s="62"/>
      <c r="F80" s="62"/>
      <c r="G80" s="62"/>
      <c r="H80" s="138"/>
      <c r="I80" s="62"/>
      <c r="J80" s="62"/>
      <c r="K80" s="62"/>
      <c r="L80" s="138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2"/>
      <c r="AF80" s="62"/>
      <c r="AG80" s="62"/>
      <c r="AH80" s="62"/>
      <c r="AI80" s="62"/>
      <c r="AJ80" s="62"/>
      <c r="AK80" s="62"/>
      <c r="AL80" s="62"/>
      <c r="AM80" s="62"/>
      <c r="AN80" s="62"/>
      <c r="AO80" s="62"/>
      <c r="AP80" s="62"/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2"/>
      <c r="BC80" s="62"/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62"/>
      <c r="BP80" s="62"/>
      <c r="BQ80" s="62"/>
      <c r="BR80" s="62"/>
      <c r="BS80" s="62"/>
      <c r="BT80" s="62"/>
      <c r="BU80" s="62"/>
      <c r="BV80" s="62"/>
      <c r="BW80" s="62"/>
      <c r="BX80" s="62"/>
      <c r="BY80" s="62"/>
      <c r="BZ80" s="62"/>
      <c r="CA80" s="62"/>
      <c r="CB80" s="62"/>
      <c r="CC80" s="62"/>
      <c r="CD80" s="62"/>
      <c r="CE80" s="62"/>
      <c r="CF80" s="62"/>
      <c r="CG80" s="62"/>
      <c r="CH80" s="62"/>
      <c r="CI80" s="62"/>
      <c r="CJ80" s="62"/>
      <c r="CK80" s="62"/>
      <c r="CL80" s="62"/>
      <c r="CM80" s="62"/>
      <c r="CN80" s="62"/>
      <c r="CO80" s="62"/>
      <c r="CP80" s="62"/>
      <c r="CQ80" s="62"/>
      <c r="CR80" s="62"/>
      <c r="CS80" s="62"/>
      <c r="CT80" s="62"/>
      <c r="CU80" s="62"/>
      <c r="CV80" s="62"/>
      <c r="CW80" s="62"/>
      <c r="CX80" s="62"/>
      <c r="CY80" s="62"/>
      <c r="CZ80" s="62"/>
      <c r="DA80" s="62"/>
      <c r="DB80" s="62"/>
      <c r="DC80" s="62"/>
      <c r="DD80" s="62"/>
      <c r="DE80" s="62"/>
      <c r="DF80" s="62"/>
      <c r="DG80" s="62"/>
      <c r="DH80" s="62"/>
      <c r="DI80" s="62"/>
      <c r="DJ80" s="62"/>
      <c r="DK80" s="62"/>
      <c r="DL80" s="62"/>
      <c r="DM80" s="62"/>
      <c r="DN80" s="62"/>
      <c r="DO80" s="62"/>
      <c r="DP80" s="62"/>
      <c r="DQ80" s="62"/>
      <c r="DR80" s="62"/>
      <c r="DS80" s="62"/>
      <c r="DT80" s="62"/>
      <c r="DU80" s="62"/>
      <c r="DV80" s="62"/>
      <c r="DW80" s="62"/>
      <c r="DX80" s="62"/>
      <c r="DY80" s="62"/>
      <c r="DZ80" s="62"/>
      <c r="EA80" s="62"/>
      <c r="EB80" s="62"/>
      <c r="EC80" s="62"/>
      <c r="ED80" s="62"/>
      <c r="EE80" s="62"/>
      <c r="EF80" s="62"/>
      <c r="EG80" s="62"/>
      <c r="EH80" s="62"/>
      <c r="EI80" s="62"/>
      <c r="EJ80" s="62"/>
      <c r="EK80" s="62"/>
      <c r="EL80" s="62"/>
      <c r="EM80" s="62"/>
      <c r="EN80" s="62"/>
      <c r="EO80" s="62"/>
      <c r="EP80" s="62"/>
      <c r="EQ80" s="62"/>
      <c r="ER80" s="62"/>
      <c r="ES80" s="62"/>
      <c r="ET80" s="62"/>
      <c r="EU80" s="62"/>
      <c r="EV80" s="62"/>
      <c r="EW80" s="62"/>
      <c r="EX80" s="62"/>
      <c r="EY80" s="62"/>
      <c r="EZ80" s="62"/>
      <c r="FA80" s="62"/>
      <c r="FB80" s="62"/>
      <c r="FC80" s="62"/>
      <c r="FD80" s="62"/>
      <c r="FE80" s="62"/>
      <c r="FF80" s="62"/>
      <c r="FG80" s="62"/>
      <c r="FH80" s="62"/>
      <c r="FI80" s="62"/>
      <c r="FJ80" s="62"/>
      <c r="FK80" s="62"/>
      <c r="FL80" s="62"/>
      <c r="FM80" s="62"/>
      <c r="FN80" s="62"/>
      <c r="FO80" s="62"/>
      <c r="FP80" s="62"/>
      <c r="FQ80" s="62"/>
      <c r="FR80" s="62"/>
      <c r="FS80" s="62"/>
      <c r="FT80" s="62"/>
      <c r="FU80" s="62"/>
      <c r="FV80" s="62"/>
      <c r="FW80" s="62"/>
      <c r="FX80" s="62"/>
      <c r="FY80" s="62"/>
      <c r="FZ80" s="62"/>
      <c r="GA80" s="62"/>
      <c r="GB80" s="62"/>
      <c r="GC80" s="62"/>
      <c r="GD80" s="62"/>
      <c r="GE80" s="62"/>
      <c r="GF80" s="62"/>
      <c r="GG80" s="62"/>
      <c r="GH80" s="62"/>
      <c r="GI80" s="62"/>
      <c r="GJ80" s="62"/>
      <c r="GK80" s="62"/>
      <c r="GL80" s="62"/>
      <c r="GM80" s="62"/>
      <c r="GN80" s="62"/>
      <c r="GO80" s="62"/>
      <c r="GP80" s="62"/>
      <c r="GQ80" s="62"/>
      <c r="GR80" s="62"/>
      <c r="GS80" s="62"/>
      <c r="GT80" s="62"/>
      <c r="GU80" s="62"/>
      <c r="GV80" s="62"/>
      <c r="GW80" s="62"/>
      <c r="GX80" s="62"/>
      <c r="GY80" s="62"/>
      <c r="GZ80" s="62"/>
      <c r="HA80" s="62"/>
      <c r="HB80" s="62"/>
      <c r="HC80" s="62"/>
      <c r="HD80" s="62"/>
      <c r="HE80" s="62"/>
      <c r="HF80" s="62"/>
      <c r="HG80" s="62"/>
      <c r="HH80" s="62"/>
      <c r="HI80" s="62"/>
      <c r="HJ80" s="62"/>
      <c r="HK80" s="62"/>
      <c r="HL80" s="62"/>
      <c r="HM80" s="62"/>
      <c r="HN80" s="62"/>
      <c r="HO80" s="62"/>
      <c r="HP80" s="62"/>
      <c r="HQ80" s="62"/>
      <c r="HR80" s="62"/>
      <c r="HS80" s="62"/>
      <c r="HT80" s="62"/>
      <c r="HU80" s="62"/>
      <c r="HV80" s="62"/>
      <c r="HW80" s="62"/>
      <c r="HX80" s="62"/>
      <c r="HY80" s="62"/>
      <c r="HZ80" s="62"/>
      <c r="IA80" s="62"/>
      <c r="IB80" s="62"/>
      <c r="IC80" s="62"/>
      <c r="ID80" s="62"/>
      <c r="IE80" s="62"/>
      <c r="IF80" s="62"/>
      <c r="IG80" s="62"/>
      <c r="IH80" s="62"/>
      <c r="II80" s="62"/>
      <c r="IJ80" s="62"/>
      <c r="IK80" s="62"/>
      <c r="IL80" s="62"/>
      <c r="IM80" s="62"/>
      <c r="IN80" s="62"/>
      <c r="IO80" s="62"/>
      <c r="IP80" s="62"/>
      <c r="IQ80" s="62"/>
      <c r="IR80" s="62"/>
      <c r="IS80" s="62"/>
      <c r="IT80" s="62"/>
    </row>
    <row r="81" spans="1:254" ht="12" customHeight="1">
      <c r="A81" s="62"/>
      <c r="B81" s="62"/>
      <c r="C81" s="62"/>
      <c r="D81" s="138"/>
      <c r="E81" s="62"/>
      <c r="F81" s="62"/>
      <c r="G81" s="62"/>
      <c r="H81" s="138"/>
      <c r="I81" s="62"/>
      <c r="J81" s="62"/>
      <c r="K81" s="62"/>
      <c r="L81" s="138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62"/>
      <c r="AS81" s="62"/>
      <c r="AT81" s="62"/>
      <c r="AU81" s="62"/>
      <c r="AV81" s="62"/>
      <c r="AW81" s="62"/>
      <c r="AX81" s="62"/>
      <c r="AY81" s="62"/>
      <c r="AZ81" s="62"/>
      <c r="BA81" s="62"/>
      <c r="BB81" s="62"/>
      <c r="BC81" s="62"/>
      <c r="BD81" s="62"/>
      <c r="BE81" s="62"/>
      <c r="BF81" s="62"/>
      <c r="BG81" s="62"/>
      <c r="BH81" s="62"/>
      <c r="BI81" s="62"/>
      <c r="BJ81" s="62"/>
      <c r="BK81" s="62"/>
      <c r="BL81" s="62"/>
      <c r="BM81" s="62"/>
      <c r="BN81" s="62"/>
      <c r="BO81" s="62"/>
      <c r="BP81" s="62"/>
      <c r="BQ81" s="62"/>
      <c r="BR81" s="62"/>
      <c r="BS81" s="62"/>
      <c r="BT81" s="62"/>
      <c r="BU81" s="62"/>
      <c r="BV81" s="62"/>
      <c r="BW81" s="62"/>
      <c r="BX81" s="62"/>
      <c r="BY81" s="62"/>
      <c r="BZ81" s="62"/>
      <c r="CA81" s="62"/>
      <c r="CB81" s="62"/>
      <c r="CC81" s="62"/>
      <c r="CD81" s="62"/>
      <c r="CE81" s="62"/>
      <c r="CF81" s="62"/>
      <c r="CG81" s="62"/>
      <c r="CH81" s="62"/>
      <c r="CI81" s="62"/>
      <c r="CJ81" s="62"/>
      <c r="CK81" s="62"/>
      <c r="CL81" s="62"/>
      <c r="CM81" s="62"/>
      <c r="CN81" s="62"/>
      <c r="CO81" s="62"/>
      <c r="CP81" s="62"/>
      <c r="CQ81" s="62"/>
      <c r="CR81" s="62"/>
      <c r="CS81" s="62"/>
      <c r="CT81" s="62"/>
      <c r="CU81" s="62"/>
      <c r="CV81" s="62"/>
      <c r="CW81" s="62"/>
      <c r="CX81" s="62"/>
      <c r="CY81" s="62"/>
      <c r="CZ81" s="62"/>
      <c r="DA81" s="62"/>
      <c r="DB81" s="62"/>
      <c r="DC81" s="62"/>
      <c r="DD81" s="62"/>
      <c r="DE81" s="62"/>
      <c r="DF81" s="62"/>
      <c r="DG81" s="62"/>
      <c r="DH81" s="62"/>
      <c r="DI81" s="62"/>
      <c r="DJ81" s="62"/>
      <c r="DK81" s="62"/>
      <c r="DL81" s="62"/>
      <c r="DM81" s="62"/>
      <c r="DN81" s="62"/>
      <c r="DO81" s="62"/>
      <c r="DP81" s="62"/>
      <c r="DQ81" s="62"/>
      <c r="DR81" s="62"/>
      <c r="DS81" s="62"/>
      <c r="DT81" s="62"/>
      <c r="DU81" s="62"/>
      <c r="DV81" s="62"/>
      <c r="DW81" s="62"/>
      <c r="DX81" s="62"/>
      <c r="DY81" s="62"/>
      <c r="DZ81" s="62"/>
      <c r="EA81" s="62"/>
      <c r="EB81" s="62"/>
      <c r="EC81" s="62"/>
      <c r="ED81" s="62"/>
      <c r="EE81" s="62"/>
      <c r="EF81" s="62"/>
      <c r="EG81" s="62"/>
      <c r="EH81" s="62"/>
      <c r="EI81" s="62"/>
      <c r="EJ81" s="62"/>
      <c r="EK81" s="62"/>
      <c r="EL81" s="62"/>
      <c r="EM81" s="62"/>
      <c r="EN81" s="62"/>
      <c r="EO81" s="62"/>
      <c r="EP81" s="62"/>
      <c r="EQ81" s="62"/>
      <c r="ER81" s="62"/>
      <c r="ES81" s="62"/>
      <c r="ET81" s="62"/>
      <c r="EU81" s="62"/>
      <c r="EV81" s="62"/>
      <c r="EW81" s="62"/>
      <c r="EX81" s="62"/>
      <c r="EY81" s="62"/>
      <c r="EZ81" s="62"/>
      <c r="FA81" s="62"/>
      <c r="FB81" s="62"/>
      <c r="FC81" s="62"/>
      <c r="FD81" s="62"/>
      <c r="FE81" s="62"/>
      <c r="FF81" s="62"/>
      <c r="FG81" s="62"/>
      <c r="FH81" s="62"/>
      <c r="FI81" s="62"/>
      <c r="FJ81" s="62"/>
      <c r="FK81" s="62"/>
      <c r="FL81" s="62"/>
      <c r="FM81" s="62"/>
      <c r="FN81" s="62"/>
      <c r="FO81" s="62"/>
      <c r="FP81" s="62"/>
      <c r="FQ81" s="62"/>
      <c r="FR81" s="62"/>
      <c r="FS81" s="62"/>
      <c r="FT81" s="62"/>
      <c r="FU81" s="62"/>
      <c r="FV81" s="62"/>
      <c r="FW81" s="62"/>
      <c r="FX81" s="62"/>
      <c r="FY81" s="62"/>
      <c r="FZ81" s="62"/>
      <c r="GA81" s="62"/>
      <c r="GB81" s="62"/>
      <c r="GC81" s="62"/>
      <c r="GD81" s="62"/>
      <c r="GE81" s="62"/>
      <c r="GF81" s="62"/>
      <c r="GG81" s="62"/>
      <c r="GH81" s="62"/>
      <c r="GI81" s="62"/>
      <c r="GJ81" s="62"/>
      <c r="GK81" s="62"/>
      <c r="GL81" s="62"/>
      <c r="GM81" s="62"/>
      <c r="GN81" s="62"/>
      <c r="GO81" s="62"/>
      <c r="GP81" s="62"/>
      <c r="GQ81" s="62"/>
      <c r="GR81" s="62"/>
      <c r="GS81" s="62"/>
      <c r="GT81" s="62"/>
      <c r="GU81" s="62"/>
      <c r="GV81" s="62"/>
      <c r="GW81" s="62"/>
      <c r="GX81" s="62"/>
      <c r="GY81" s="62"/>
      <c r="GZ81" s="62"/>
      <c r="HA81" s="62"/>
      <c r="HB81" s="62"/>
      <c r="HC81" s="62"/>
      <c r="HD81" s="62"/>
      <c r="HE81" s="62"/>
      <c r="HF81" s="62"/>
      <c r="HG81" s="62"/>
      <c r="HH81" s="62"/>
      <c r="HI81" s="62"/>
      <c r="HJ81" s="62"/>
      <c r="HK81" s="62"/>
      <c r="HL81" s="62"/>
      <c r="HM81" s="62"/>
      <c r="HN81" s="62"/>
      <c r="HO81" s="62"/>
      <c r="HP81" s="62"/>
      <c r="HQ81" s="62"/>
      <c r="HR81" s="62"/>
      <c r="HS81" s="62"/>
      <c r="HT81" s="62"/>
      <c r="HU81" s="62"/>
      <c r="HV81" s="62"/>
      <c r="HW81" s="62"/>
      <c r="HX81" s="62"/>
      <c r="HY81" s="62"/>
      <c r="HZ81" s="62"/>
      <c r="IA81" s="62"/>
      <c r="IB81" s="62"/>
      <c r="IC81" s="62"/>
      <c r="ID81" s="62"/>
      <c r="IE81" s="62"/>
      <c r="IF81" s="62"/>
      <c r="IG81" s="62"/>
      <c r="IH81" s="62"/>
      <c r="II81" s="62"/>
      <c r="IJ81" s="62"/>
      <c r="IK81" s="62"/>
      <c r="IL81" s="62"/>
      <c r="IM81" s="62"/>
      <c r="IN81" s="62"/>
      <c r="IO81" s="62"/>
      <c r="IP81" s="62"/>
      <c r="IQ81" s="62"/>
      <c r="IR81" s="62"/>
      <c r="IS81" s="62"/>
      <c r="IT81" s="62"/>
    </row>
    <row r="82" spans="1:254" ht="12" customHeight="1">
      <c r="A82" s="62"/>
      <c r="B82" s="62"/>
      <c r="C82" s="62"/>
      <c r="D82" s="138"/>
      <c r="E82" s="62"/>
      <c r="F82" s="62"/>
      <c r="G82" s="62"/>
      <c r="H82" s="138"/>
      <c r="I82" s="62"/>
      <c r="J82" s="62"/>
      <c r="K82" s="62"/>
      <c r="L82" s="138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2"/>
      <c r="AJ82" s="62"/>
      <c r="AK82" s="62"/>
      <c r="AL82" s="62"/>
      <c r="AM82" s="62"/>
      <c r="AN82" s="62"/>
      <c r="AO82" s="62"/>
      <c r="AP82" s="62"/>
      <c r="AQ82" s="62"/>
      <c r="AR82" s="62"/>
      <c r="AS82" s="62"/>
      <c r="AT82" s="62"/>
      <c r="AU82" s="62"/>
      <c r="AV82" s="62"/>
      <c r="AW82" s="62"/>
      <c r="AX82" s="62"/>
      <c r="AY82" s="62"/>
      <c r="AZ82" s="62"/>
      <c r="BA82" s="62"/>
      <c r="BB82" s="62"/>
      <c r="BC82" s="62"/>
      <c r="BD82" s="62"/>
      <c r="BE82" s="62"/>
      <c r="BF82" s="62"/>
      <c r="BG82" s="62"/>
      <c r="BH82" s="62"/>
      <c r="BI82" s="62"/>
      <c r="BJ82" s="62"/>
      <c r="BK82" s="62"/>
      <c r="BL82" s="62"/>
      <c r="BM82" s="62"/>
      <c r="BN82" s="62"/>
      <c r="BO82" s="62"/>
      <c r="BP82" s="62"/>
      <c r="BQ82" s="62"/>
      <c r="BR82" s="62"/>
      <c r="BS82" s="62"/>
      <c r="BT82" s="62"/>
      <c r="BU82" s="62"/>
      <c r="BV82" s="62"/>
      <c r="BW82" s="62"/>
      <c r="BX82" s="62"/>
      <c r="BY82" s="62"/>
      <c r="BZ82" s="62"/>
      <c r="CA82" s="62"/>
      <c r="CB82" s="62"/>
      <c r="CC82" s="62"/>
      <c r="CD82" s="62"/>
      <c r="CE82" s="62"/>
      <c r="CF82" s="62"/>
      <c r="CG82" s="62"/>
      <c r="CH82" s="62"/>
      <c r="CI82" s="62"/>
      <c r="CJ82" s="62"/>
      <c r="CK82" s="62"/>
      <c r="CL82" s="62"/>
      <c r="CM82" s="62"/>
      <c r="CN82" s="62"/>
      <c r="CO82" s="62"/>
      <c r="CP82" s="62"/>
      <c r="CQ82" s="62"/>
      <c r="CR82" s="62"/>
      <c r="CS82" s="62"/>
      <c r="CT82" s="62"/>
      <c r="CU82" s="62"/>
      <c r="CV82" s="62"/>
      <c r="CW82" s="62"/>
      <c r="CX82" s="62"/>
      <c r="CY82" s="62"/>
      <c r="CZ82" s="62"/>
      <c r="DA82" s="62"/>
      <c r="DB82" s="62"/>
      <c r="DC82" s="62"/>
      <c r="DD82" s="62"/>
      <c r="DE82" s="62"/>
      <c r="DF82" s="62"/>
      <c r="DG82" s="62"/>
      <c r="DH82" s="62"/>
      <c r="DI82" s="62"/>
      <c r="DJ82" s="62"/>
      <c r="DK82" s="62"/>
      <c r="DL82" s="62"/>
      <c r="DM82" s="62"/>
      <c r="DN82" s="62"/>
      <c r="DO82" s="62"/>
      <c r="DP82" s="62"/>
      <c r="DQ82" s="62"/>
      <c r="DR82" s="62"/>
      <c r="DS82" s="62"/>
      <c r="DT82" s="62"/>
      <c r="DU82" s="62"/>
      <c r="DV82" s="62"/>
      <c r="DW82" s="62"/>
      <c r="DX82" s="62"/>
      <c r="DY82" s="62"/>
      <c r="DZ82" s="62"/>
      <c r="EA82" s="62"/>
      <c r="EB82" s="62"/>
      <c r="EC82" s="62"/>
      <c r="ED82" s="62"/>
      <c r="EE82" s="62"/>
      <c r="EF82" s="62"/>
      <c r="EG82" s="62"/>
      <c r="EH82" s="62"/>
      <c r="EI82" s="62"/>
      <c r="EJ82" s="62"/>
      <c r="EK82" s="62"/>
      <c r="EL82" s="62"/>
      <c r="EM82" s="62"/>
      <c r="EN82" s="62"/>
      <c r="EO82" s="62"/>
      <c r="EP82" s="62"/>
      <c r="EQ82" s="62"/>
      <c r="ER82" s="62"/>
      <c r="ES82" s="62"/>
      <c r="ET82" s="62"/>
      <c r="EU82" s="62"/>
      <c r="EV82" s="62"/>
      <c r="EW82" s="62"/>
      <c r="EX82" s="62"/>
      <c r="EY82" s="62"/>
      <c r="EZ82" s="62"/>
      <c r="FA82" s="62"/>
      <c r="FB82" s="62"/>
      <c r="FC82" s="62"/>
      <c r="FD82" s="62"/>
      <c r="FE82" s="62"/>
      <c r="FF82" s="62"/>
      <c r="FG82" s="62"/>
      <c r="FH82" s="62"/>
      <c r="FI82" s="62"/>
      <c r="FJ82" s="62"/>
      <c r="FK82" s="62"/>
      <c r="FL82" s="62"/>
      <c r="FM82" s="62"/>
      <c r="FN82" s="62"/>
      <c r="FO82" s="62"/>
      <c r="FP82" s="62"/>
      <c r="FQ82" s="62"/>
      <c r="FR82" s="62"/>
      <c r="FS82" s="62"/>
      <c r="FT82" s="62"/>
      <c r="FU82" s="62"/>
      <c r="FV82" s="62"/>
      <c r="FW82" s="62"/>
      <c r="FX82" s="62"/>
      <c r="FY82" s="62"/>
      <c r="FZ82" s="62"/>
      <c r="GA82" s="62"/>
      <c r="GB82" s="62"/>
      <c r="GC82" s="62"/>
      <c r="GD82" s="62"/>
      <c r="GE82" s="62"/>
      <c r="GF82" s="62"/>
      <c r="GG82" s="62"/>
      <c r="GH82" s="62"/>
      <c r="GI82" s="62"/>
      <c r="GJ82" s="62"/>
      <c r="GK82" s="62"/>
      <c r="GL82" s="62"/>
      <c r="GM82" s="62"/>
      <c r="GN82" s="62"/>
      <c r="GO82" s="62"/>
      <c r="GP82" s="62"/>
      <c r="GQ82" s="62"/>
      <c r="GR82" s="62"/>
      <c r="GS82" s="62"/>
      <c r="GT82" s="62"/>
      <c r="GU82" s="62"/>
      <c r="GV82" s="62"/>
      <c r="GW82" s="62"/>
      <c r="GX82" s="62"/>
      <c r="GY82" s="62"/>
      <c r="GZ82" s="62"/>
      <c r="HA82" s="62"/>
      <c r="HB82" s="62"/>
      <c r="HC82" s="62"/>
      <c r="HD82" s="62"/>
      <c r="HE82" s="62"/>
      <c r="HF82" s="62"/>
      <c r="HG82" s="62"/>
      <c r="HH82" s="62"/>
      <c r="HI82" s="62"/>
      <c r="HJ82" s="62"/>
      <c r="HK82" s="62"/>
      <c r="HL82" s="62"/>
      <c r="HM82" s="62"/>
      <c r="HN82" s="62"/>
      <c r="HO82" s="62"/>
      <c r="HP82" s="62"/>
      <c r="HQ82" s="62"/>
      <c r="HR82" s="62"/>
      <c r="HS82" s="62"/>
      <c r="HT82" s="62"/>
      <c r="HU82" s="62"/>
      <c r="HV82" s="62"/>
      <c r="HW82" s="62"/>
      <c r="HX82" s="62"/>
      <c r="HY82" s="62"/>
      <c r="HZ82" s="62"/>
      <c r="IA82" s="62"/>
      <c r="IB82" s="62"/>
      <c r="IC82" s="62"/>
      <c r="ID82" s="62"/>
      <c r="IE82" s="62"/>
      <c r="IF82" s="62"/>
      <c r="IG82" s="62"/>
      <c r="IH82" s="62"/>
      <c r="II82" s="62"/>
      <c r="IJ82" s="62"/>
      <c r="IK82" s="62"/>
      <c r="IL82" s="62"/>
      <c r="IM82" s="62"/>
      <c r="IN82" s="62"/>
      <c r="IO82" s="62"/>
      <c r="IP82" s="62"/>
      <c r="IQ82" s="62"/>
      <c r="IR82" s="62"/>
      <c r="IS82" s="62"/>
      <c r="IT82" s="62"/>
    </row>
    <row r="83" spans="1:254" ht="12" customHeight="1">
      <c r="A83" s="62"/>
      <c r="B83" s="62"/>
      <c r="C83" s="62"/>
      <c r="D83" s="138"/>
      <c r="E83" s="62"/>
      <c r="F83" s="62"/>
      <c r="G83" s="62"/>
      <c r="H83" s="138"/>
      <c r="I83" s="62"/>
      <c r="J83" s="62"/>
      <c r="K83" s="62"/>
      <c r="L83" s="138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2"/>
      <c r="AD83" s="62"/>
      <c r="AE83" s="62"/>
      <c r="AF83" s="62"/>
      <c r="AG83" s="62"/>
      <c r="AH83" s="62"/>
      <c r="AI83" s="62"/>
      <c r="AJ83" s="62"/>
      <c r="AK83" s="62"/>
      <c r="AL83" s="62"/>
      <c r="AM83" s="62"/>
      <c r="AN83" s="62"/>
      <c r="AO83" s="62"/>
      <c r="AP83" s="62"/>
      <c r="AQ83" s="62"/>
      <c r="AR83" s="62"/>
      <c r="AS83" s="62"/>
      <c r="AT83" s="62"/>
      <c r="AU83" s="62"/>
      <c r="AV83" s="62"/>
      <c r="AW83" s="62"/>
      <c r="AX83" s="62"/>
      <c r="AY83" s="62"/>
      <c r="AZ83" s="62"/>
      <c r="BA83" s="62"/>
      <c r="BB83" s="62"/>
      <c r="BC83" s="62"/>
      <c r="BD83" s="62"/>
      <c r="BE83" s="62"/>
      <c r="BF83" s="62"/>
      <c r="BG83" s="62"/>
      <c r="BH83" s="62"/>
      <c r="BI83" s="62"/>
      <c r="BJ83" s="62"/>
      <c r="BK83" s="62"/>
      <c r="BL83" s="62"/>
      <c r="BM83" s="62"/>
      <c r="BN83" s="62"/>
      <c r="BO83" s="62"/>
      <c r="BP83" s="62"/>
      <c r="BQ83" s="62"/>
      <c r="BR83" s="62"/>
      <c r="BS83" s="62"/>
      <c r="BT83" s="62"/>
      <c r="BU83" s="62"/>
      <c r="BV83" s="62"/>
      <c r="BW83" s="62"/>
      <c r="BX83" s="62"/>
      <c r="BY83" s="62"/>
      <c r="BZ83" s="62"/>
      <c r="CA83" s="62"/>
      <c r="CB83" s="62"/>
      <c r="CC83" s="62"/>
      <c r="CD83" s="62"/>
      <c r="CE83" s="62"/>
      <c r="CF83" s="62"/>
      <c r="CG83" s="62"/>
      <c r="CH83" s="62"/>
      <c r="CI83" s="62"/>
      <c r="CJ83" s="62"/>
      <c r="CK83" s="62"/>
      <c r="CL83" s="62"/>
      <c r="CM83" s="62"/>
      <c r="CN83" s="62"/>
      <c r="CO83" s="62"/>
      <c r="CP83" s="62"/>
      <c r="CQ83" s="62"/>
      <c r="CR83" s="62"/>
      <c r="CS83" s="62"/>
      <c r="CT83" s="62"/>
      <c r="CU83" s="62"/>
      <c r="CV83" s="62"/>
      <c r="CW83" s="62"/>
      <c r="CX83" s="62"/>
      <c r="CY83" s="62"/>
      <c r="CZ83" s="62"/>
      <c r="DA83" s="62"/>
      <c r="DB83" s="62"/>
      <c r="DC83" s="62"/>
      <c r="DD83" s="62"/>
      <c r="DE83" s="62"/>
      <c r="DF83" s="62"/>
      <c r="DG83" s="62"/>
      <c r="DH83" s="62"/>
      <c r="DI83" s="62"/>
      <c r="DJ83" s="62"/>
      <c r="DK83" s="62"/>
      <c r="DL83" s="62"/>
      <c r="DM83" s="62"/>
      <c r="DN83" s="62"/>
      <c r="DO83" s="62"/>
      <c r="DP83" s="62"/>
      <c r="DQ83" s="62"/>
      <c r="DR83" s="62"/>
      <c r="DS83" s="62"/>
      <c r="DT83" s="62"/>
      <c r="DU83" s="62"/>
      <c r="DV83" s="62"/>
      <c r="DW83" s="62"/>
      <c r="DX83" s="62"/>
      <c r="DY83" s="62"/>
      <c r="DZ83" s="62"/>
      <c r="EA83" s="62"/>
      <c r="EB83" s="62"/>
      <c r="EC83" s="62"/>
      <c r="ED83" s="62"/>
      <c r="EE83" s="62"/>
      <c r="EF83" s="62"/>
      <c r="EG83" s="62"/>
      <c r="EH83" s="62"/>
      <c r="EI83" s="62"/>
      <c r="EJ83" s="62"/>
      <c r="EK83" s="62"/>
      <c r="EL83" s="62"/>
      <c r="EM83" s="62"/>
      <c r="EN83" s="62"/>
      <c r="EO83" s="62"/>
      <c r="EP83" s="62"/>
      <c r="EQ83" s="62"/>
      <c r="ER83" s="62"/>
      <c r="ES83" s="62"/>
      <c r="ET83" s="62"/>
      <c r="EU83" s="62"/>
      <c r="EV83" s="62"/>
      <c r="EW83" s="62"/>
      <c r="EX83" s="62"/>
      <c r="EY83" s="62"/>
      <c r="EZ83" s="62"/>
      <c r="FA83" s="62"/>
      <c r="FB83" s="62"/>
      <c r="FC83" s="62"/>
      <c r="FD83" s="62"/>
      <c r="FE83" s="62"/>
      <c r="FF83" s="62"/>
      <c r="FG83" s="62"/>
      <c r="FH83" s="62"/>
      <c r="FI83" s="62"/>
      <c r="FJ83" s="62"/>
      <c r="FK83" s="62"/>
      <c r="FL83" s="62"/>
      <c r="FM83" s="62"/>
      <c r="FN83" s="62"/>
      <c r="FO83" s="62"/>
      <c r="FP83" s="62"/>
      <c r="FQ83" s="62"/>
      <c r="FR83" s="62"/>
      <c r="FS83" s="62"/>
      <c r="FT83" s="62"/>
      <c r="FU83" s="62"/>
      <c r="FV83" s="62"/>
      <c r="FW83" s="62"/>
      <c r="FX83" s="62"/>
      <c r="FY83" s="62"/>
      <c r="FZ83" s="62"/>
      <c r="GA83" s="62"/>
      <c r="GB83" s="62"/>
      <c r="GC83" s="62"/>
      <c r="GD83" s="62"/>
      <c r="GE83" s="62"/>
      <c r="GF83" s="62"/>
      <c r="GG83" s="62"/>
      <c r="GH83" s="62"/>
      <c r="GI83" s="62"/>
      <c r="GJ83" s="62"/>
      <c r="GK83" s="62"/>
      <c r="GL83" s="62"/>
      <c r="GM83" s="62"/>
      <c r="GN83" s="62"/>
      <c r="GO83" s="62"/>
      <c r="GP83" s="62"/>
      <c r="GQ83" s="62"/>
      <c r="GR83" s="62"/>
      <c r="GS83" s="62"/>
      <c r="GT83" s="62"/>
      <c r="GU83" s="62"/>
      <c r="GV83" s="62"/>
      <c r="GW83" s="62"/>
      <c r="GX83" s="62"/>
      <c r="GY83" s="62"/>
      <c r="GZ83" s="62"/>
      <c r="HA83" s="62"/>
      <c r="HB83" s="62"/>
      <c r="HC83" s="62"/>
      <c r="HD83" s="62"/>
      <c r="HE83" s="62"/>
      <c r="HF83" s="62"/>
      <c r="HG83" s="62"/>
      <c r="HH83" s="62"/>
      <c r="HI83" s="62"/>
      <c r="HJ83" s="62"/>
      <c r="HK83" s="62"/>
      <c r="HL83" s="62"/>
      <c r="HM83" s="62"/>
      <c r="HN83" s="62"/>
      <c r="HO83" s="62"/>
      <c r="HP83" s="62"/>
      <c r="HQ83" s="62"/>
      <c r="HR83" s="62"/>
      <c r="HS83" s="62"/>
      <c r="HT83" s="62"/>
      <c r="HU83" s="62"/>
      <c r="HV83" s="62"/>
      <c r="HW83" s="62"/>
      <c r="HX83" s="62"/>
      <c r="HY83" s="62"/>
      <c r="HZ83" s="62"/>
      <c r="IA83" s="62"/>
      <c r="IB83" s="62"/>
      <c r="IC83" s="62"/>
      <c r="ID83" s="62"/>
      <c r="IE83" s="62"/>
      <c r="IF83" s="62"/>
      <c r="IG83" s="62"/>
      <c r="IH83" s="62"/>
      <c r="II83" s="62"/>
      <c r="IJ83" s="62"/>
      <c r="IK83" s="62"/>
      <c r="IL83" s="62"/>
      <c r="IM83" s="62"/>
      <c r="IN83" s="62"/>
      <c r="IO83" s="62"/>
      <c r="IP83" s="62"/>
      <c r="IQ83" s="62"/>
      <c r="IR83" s="62"/>
      <c r="IS83" s="62"/>
      <c r="IT83" s="62"/>
    </row>
    <row r="84" spans="1:254" ht="12" customHeight="1">
      <c r="A84" s="62"/>
      <c r="B84" s="62"/>
      <c r="C84" s="62"/>
      <c r="D84" s="138"/>
      <c r="E84" s="62"/>
      <c r="F84" s="62"/>
      <c r="G84" s="62"/>
      <c r="H84" s="138"/>
      <c r="I84" s="62"/>
      <c r="J84" s="62"/>
      <c r="K84" s="62"/>
      <c r="L84" s="138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2"/>
      <c r="AK84" s="62"/>
      <c r="AL84" s="62"/>
      <c r="AM84" s="62"/>
      <c r="AN84" s="62"/>
      <c r="AO84" s="62"/>
      <c r="AP84" s="62"/>
      <c r="AQ84" s="62"/>
      <c r="AR84" s="62"/>
      <c r="AS84" s="62"/>
      <c r="AT84" s="62"/>
      <c r="AU84" s="62"/>
      <c r="AV84" s="62"/>
      <c r="AW84" s="62"/>
      <c r="AX84" s="62"/>
      <c r="AY84" s="62"/>
      <c r="AZ84" s="62"/>
      <c r="BA84" s="62"/>
      <c r="BB84" s="62"/>
      <c r="BC84" s="62"/>
      <c r="BD84" s="62"/>
      <c r="BE84" s="62"/>
      <c r="BF84" s="62"/>
      <c r="BG84" s="62"/>
      <c r="BH84" s="62"/>
      <c r="BI84" s="62"/>
      <c r="BJ84" s="62"/>
      <c r="BK84" s="62"/>
      <c r="BL84" s="62"/>
      <c r="BM84" s="62"/>
      <c r="BN84" s="62"/>
      <c r="BO84" s="62"/>
      <c r="BP84" s="62"/>
      <c r="BQ84" s="62"/>
      <c r="BR84" s="62"/>
      <c r="BS84" s="62"/>
      <c r="BT84" s="62"/>
      <c r="BU84" s="62"/>
      <c r="BV84" s="62"/>
      <c r="BW84" s="62"/>
      <c r="BX84" s="62"/>
      <c r="BY84" s="62"/>
      <c r="BZ84" s="62"/>
      <c r="CA84" s="62"/>
      <c r="CB84" s="62"/>
      <c r="CC84" s="62"/>
      <c r="CD84" s="62"/>
      <c r="CE84" s="62"/>
      <c r="CF84" s="62"/>
      <c r="CG84" s="62"/>
      <c r="CH84" s="62"/>
      <c r="CI84" s="62"/>
      <c r="CJ84" s="62"/>
      <c r="CK84" s="62"/>
      <c r="CL84" s="62"/>
      <c r="CM84" s="62"/>
      <c r="CN84" s="62"/>
      <c r="CO84" s="62"/>
      <c r="CP84" s="62"/>
      <c r="CQ84" s="62"/>
      <c r="CR84" s="62"/>
      <c r="CS84" s="62"/>
      <c r="CT84" s="62"/>
      <c r="CU84" s="62"/>
      <c r="CV84" s="62"/>
      <c r="CW84" s="62"/>
      <c r="CX84" s="62"/>
      <c r="CY84" s="62"/>
      <c r="CZ84" s="62"/>
      <c r="DA84" s="62"/>
      <c r="DB84" s="62"/>
      <c r="DC84" s="62"/>
      <c r="DD84" s="62"/>
      <c r="DE84" s="62"/>
      <c r="DF84" s="62"/>
      <c r="DG84" s="62"/>
      <c r="DH84" s="62"/>
      <c r="DI84" s="62"/>
      <c r="DJ84" s="62"/>
      <c r="DK84" s="62"/>
      <c r="DL84" s="62"/>
      <c r="DM84" s="62"/>
      <c r="DN84" s="62"/>
      <c r="DO84" s="62"/>
      <c r="DP84" s="62"/>
      <c r="DQ84" s="62"/>
      <c r="DR84" s="62"/>
      <c r="DS84" s="62"/>
      <c r="DT84" s="62"/>
      <c r="DU84" s="62"/>
      <c r="DV84" s="62"/>
      <c r="DW84" s="62"/>
      <c r="DX84" s="62"/>
      <c r="DY84" s="62"/>
      <c r="DZ84" s="62"/>
      <c r="EA84" s="62"/>
      <c r="EB84" s="62"/>
      <c r="EC84" s="62"/>
      <c r="ED84" s="62"/>
      <c r="EE84" s="62"/>
      <c r="EF84" s="62"/>
      <c r="EG84" s="62"/>
      <c r="EH84" s="62"/>
      <c r="EI84" s="62"/>
      <c r="EJ84" s="62"/>
      <c r="EK84" s="62"/>
      <c r="EL84" s="62"/>
      <c r="EM84" s="62"/>
      <c r="EN84" s="62"/>
      <c r="EO84" s="62"/>
      <c r="EP84" s="62"/>
      <c r="EQ84" s="62"/>
      <c r="ER84" s="62"/>
      <c r="ES84" s="62"/>
      <c r="ET84" s="62"/>
      <c r="EU84" s="62"/>
      <c r="EV84" s="62"/>
      <c r="EW84" s="62"/>
      <c r="EX84" s="62"/>
      <c r="EY84" s="62"/>
      <c r="EZ84" s="62"/>
      <c r="FA84" s="62"/>
      <c r="FB84" s="62"/>
      <c r="FC84" s="62"/>
      <c r="FD84" s="62"/>
      <c r="FE84" s="62"/>
      <c r="FF84" s="62"/>
      <c r="FG84" s="62"/>
      <c r="FH84" s="62"/>
      <c r="FI84" s="62"/>
      <c r="FJ84" s="62"/>
      <c r="FK84" s="62"/>
      <c r="FL84" s="62"/>
      <c r="FM84" s="62"/>
      <c r="FN84" s="62"/>
      <c r="FO84" s="62"/>
      <c r="FP84" s="62"/>
      <c r="FQ84" s="62"/>
      <c r="FR84" s="62"/>
      <c r="FS84" s="62"/>
      <c r="FT84" s="62"/>
      <c r="FU84" s="62"/>
      <c r="FV84" s="62"/>
      <c r="FW84" s="62"/>
      <c r="FX84" s="62"/>
      <c r="FY84" s="62"/>
      <c r="FZ84" s="62"/>
      <c r="GA84" s="62"/>
      <c r="GB84" s="62"/>
      <c r="GC84" s="62"/>
      <c r="GD84" s="62"/>
      <c r="GE84" s="62"/>
      <c r="GF84" s="62"/>
      <c r="GG84" s="62"/>
      <c r="GH84" s="62"/>
      <c r="GI84" s="62"/>
      <c r="GJ84" s="62"/>
      <c r="GK84" s="62"/>
      <c r="GL84" s="62"/>
      <c r="GM84" s="62"/>
      <c r="GN84" s="62"/>
      <c r="GO84" s="62"/>
      <c r="GP84" s="62"/>
      <c r="GQ84" s="62"/>
      <c r="GR84" s="62"/>
      <c r="GS84" s="62"/>
      <c r="GT84" s="62"/>
      <c r="GU84" s="62"/>
      <c r="GV84" s="62"/>
      <c r="GW84" s="62"/>
      <c r="GX84" s="62"/>
      <c r="GY84" s="62"/>
      <c r="GZ84" s="62"/>
      <c r="HA84" s="62"/>
      <c r="HB84" s="62"/>
      <c r="HC84" s="62"/>
      <c r="HD84" s="62"/>
      <c r="HE84" s="62"/>
      <c r="HF84" s="62"/>
      <c r="HG84" s="62"/>
      <c r="HH84" s="62"/>
      <c r="HI84" s="62"/>
      <c r="HJ84" s="62"/>
      <c r="HK84" s="62"/>
      <c r="HL84" s="62"/>
      <c r="HM84" s="62"/>
      <c r="HN84" s="62"/>
      <c r="HO84" s="62"/>
      <c r="HP84" s="62"/>
      <c r="HQ84" s="62"/>
      <c r="HR84" s="62"/>
      <c r="HS84" s="62"/>
      <c r="HT84" s="62"/>
      <c r="HU84" s="62"/>
      <c r="HV84" s="62"/>
      <c r="HW84" s="62"/>
      <c r="HX84" s="62"/>
      <c r="HY84" s="62"/>
      <c r="HZ84" s="62"/>
      <c r="IA84" s="62"/>
      <c r="IB84" s="62"/>
      <c r="IC84" s="62"/>
      <c r="ID84" s="62"/>
      <c r="IE84" s="62"/>
      <c r="IF84" s="62"/>
      <c r="IG84" s="62"/>
      <c r="IH84" s="62"/>
      <c r="II84" s="62"/>
      <c r="IJ84" s="62"/>
      <c r="IK84" s="62"/>
      <c r="IL84" s="62"/>
      <c r="IM84" s="62"/>
      <c r="IN84" s="62"/>
      <c r="IO84" s="62"/>
      <c r="IP84" s="62"/>
      <c r="IQ84" s="62"/>
      <c r="IR84" s="62"/>
      <c r="IS84" s="62"/>
      <c r="IT84" s="62"/>
    </row>
    <row r="85" spans="1:254" ht="12" customHeight="1">
      <c r="A85" s="62"/>
      <c r="B85" s="62"/>
      <c r="C85" s="62"/>
      <c r="D85" s="138"/>
      <c r="E85" s="62"/>
      <c r="F85" s="62"/>
      <c r="G85" s="62"/>
      <c r="H85" s="138"/>
      <c r="I85" s="62"/>
      <c r="J85" s="62"/>
      <c r="K85" s="62"/>
      <c r="L85" s="138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62"/>
      <c r="AG85" s="62"/>
      <c r="AH85" s="62"/>
      <c r="AI85" s="62"/>
      <c r="AJ85" s="62"/>
      <c r="AK85" s="62"/>
      <c r="AL85" s="62"/>
      <c r="AM85" s="62"/>
      <c r="AN85" s="62"/>
      <c r="AO85" s="62"/>
      <c r="AP85" s="62"/>
      <c r="AQ85" s="62"/>
      <c r="AR85" s="62"/>
      <c r="AS85" s="62"/>
      <c r="AT85" s="62"/>
      <c r="AU85" s="62"/>
      <c r="AV85" s="62"/>
      <c r="AW85" s="62"/>
      <c r="AX85" s="62"/>
      <c r="AY85" s="62"/>
      <c r="AZ85" s="62"/>
      <c r="BA85" s="62"/>
      <c r="BB85" s="62"/>
      <c r="BC85" s="62"/>
      <c r="BD85" s="62"/>
      <c r="BE85" s="62"/>
      <c r="BF85" s="62"/>
      <c r="BG85" s="62"/>
      <c r="BH85" s="62"/>
      <c r="BI85" s="62"/>
      <c r="BJ85" s="62"/>
      <c r="BK85" s="62"/>
      <c r="BL85" s="62"/>
      <c r="BM85" s="62"/>
      <c r="BN85" s="62"/>
      <c r="BO85" s="62"/>
      <c r="BP85" s="62"/>
      <c r="BQ85" s="62"/>
      <c r="BR85" s="62"/>
      <c r="BS85" s="62"/>
      <c r="BT85" s="62"/>
      <c r="BU85" s="62"/>
      <c r="BV85" s="62"/>
      <c r="BW85" s="62"/>
      <c r="BX85" s="62"/>
      <c r="BY85" s="62"/>
      <c r="BZ85" s="62"/>
      <c r="CA85" s="62"/>
      <c r="CB85" s="62"/>
      <c r="CC85" s="62"/>
      <c r="CD85" s="62"/>
      <c r="CE85" s="62"/>
      <c r="CF85" s="62"/>
      <c r="CG85" s="62"/>
      <c r="CH85" s="62"/>
      <c r="CI85" s="62"/>
      <c r="CJ85" s="62"/>
      <c r="CK85" s="62"/>
      <c r="CL85" s="62"/>
      <c r="CM85" s="62"/>
      <c r="CN85" s="62"/>
      <c r="CO85" s="62"/>
      <c r="CP85" s="62"/>
      <c r="CQ85" s="62"/>
      <c r="CR85" s="62"/>
      <c r="CS85" s="62"/>
      <c r="CT85" s="62"/>
      <c r="CU85" s="62"/>
      <c r="CV85" s="62"/>
      <c r="CW85" s="62"/>
      <c r="CX85" s="62"/>
      <c r="CY85" s="62"/>
      <c r="CZ85" s="62"/>
      <c r="DA85" s="62"/>
      <c r="DB85" s="62"/>
      <c r="DC85" s="62"/>
      <c r="DD85" s="62"/>
      <c r="DE85" s="62"/>
      <c r="DF85" s="62"/>
      <c r="DG85" s="62"/>
      <c r="DH85" s="62"/>
      <c r="DI85" s="62"/>
      <c r="DJ85" s="62"/>
      <c r="DK85" s="62"/>
      <c r="DL85" s="62"/>
      <c r="DM85" s="62"/>
      <c r="DN85" s="62"/>
      <c r="DO85" s="62"/>
      <c r="DP85" s="62"/>
      <c r="DQ85" s="62"/>
      <c r="DR85" s="62"/>
      <c r="DS85" s="62"/>
      <c r="DT85" s="62"/>
      <c r="DU85" s="62"/>
      <c r="DV85" s="62"/>
      <c r="DW85" s="62"/>
      <c r="DX85" s="62"/>
      <c r="DY85" s="62"/>
      <c r="DZ85" s="62"/>
      <c r="EA85" s="62"/>
      <c r="EB85" s="62"/>
      <c r="EC85" s="62"/>
      <c r="ED85" s="62"/>
      <c r="EE85" s="62"/>
      <c r="EF85" s="62"/>
      <c r="EG85" s="62"/>
      <c r="EH85" s="62"/>
      <c r="EI85" s="62"/>
      <c r="EJ85" s="62"/>
      <c r="EK85" s="62"/>
      <c r="EL85" s="62"/>
      <c r="EM85" s="62"/>
      <c r="EN85" s="62"/>
      <c r="EO85" s="62"/>
      <c r="EP85" s="62"/>
      <c r="EQ85" s="62"/>
      <c r="ER85" s="62"/>
      <c r="ES85" s="62"/>
      <c r="ET85" s="62"/>
      <c r="EU85" s="62"/>
      <c r="EV85" s="62"/>
      <c r="EW85" s="62"/>
      <c r="EX85" s="62"/>
      <c r="EY85" s="62"/>
      <c r="EZ85" s="62"/>
      <c r="FA85" s="62"/>
      <c r="FB85" s="62"/>
      <c r="FC85" s="62"/>
      <c r="FD85" s="62"/>
      <c r="FE85" s="62"/>
      <c r="FF85" s="62"/>
      <c r="FG85" s="62"/>
      <c r="FH85" s="62"/>
      <c r="FI85" s="62"/>
      <c r="FJ85" s="62"/>
      <c r="FK85" s="62"/>
      <c r="FL85" s="62"/>
      <c r="FM85" s="62"/>
      <c r="FN85" s="62"/>
      <c r="FO85" s="62"/>
      <c r="FP85" s="62"/>
      <c r="FQ85" s="62"/>
      <c r="FR85" s="62"/>
      <c r="FS85" s="62"/>
      <c r="FT85" s="62"/>
      <c r="FU85" s="62"/>
      <c r="FV85" s="62"/>
      <c r="FW85" s="62"/>
      <c r="FX85" s="62"/>
      <c r="FY85" s="62"/>
      <c r="FZ85" s="62"/>
      <c r="GA85" s="62"/>
      <c r="GB85" s="62"/>
      <c r="GC85" s="62"/>
      <c r="GD85" s="62"/>
      <c r="GE85" s="62"/>
      <c r="GF85" s="62"/>
      <c r="GG85" s="62"/>
      <c r="GH85" s="62"/>
      <c r="GI85" s="62"/>
      <c r="GJ85" s="62"/>
      <c r="GK85" s="62"/>
      <c r="GL85" s="62"/>
      <c r="GM85" s="62"/>
      <c r="GN85" s="62"/>
      <c r="GO85" s="62"/>
      <c r="GP85" s="62"/>
      <c r="GQ85" s="62"/>
      <c r="GR85" s="62"/>
      <c r="GS85" s="62"/>
      <c r="GT85" s="62"/>
      <c r="GU85" s="62"/>
      <c r="GV85" s="62"/>
      <c r="GW85" s="62"/>
      <c r="GX85" s="62"/>
      <c r="GY85" s="62"/>
      <c r="GZ85" s="62"/>
      <c r="HA85" s="62"/>
      <c r="HB85" s="62"/>
      <c r="HC85" s="62"/>
      <c r="HD85" s="62"/>
      <c r="HE85" s="62"/>
      <c r="HF85" s="62"/>
      <c r="HG85" s="62"/>
      <c r="HH85" s="62"/>
      <c r="HI85" s="62"/>
      <c r="HJ85" s="62"/>
      <c r="HK85" s="62"/>
      <c r="HL85" s="62"/>
      <c r="HM85" s="62"/>
      <c r="HN85" s="62"/>
      <c r="HO85" s="62"/>
      <c r="HP85" s="62"/>
      <c r="HQ85" s="62"/>
      <c r="HR85" s="62"/>
      <c r="HS85" s="62"/>
      <c r="HT85" s="62"/>
      <c r="HU85" s="62"/>
      <c r="HV85" s="62"/>
      <c r="HW85" s="62"/>
      <c r="HX85" s="62"/>
      <c r="HY85" s="62"/>
      <c r="HZ85" s="62"/>
      <c r="IA85" s="62"/>
      <c r="IB85" s="62"/>
      <c r="IC85" s="62"/>
      <c r="ID85" s="62"/>
      <c r="IE85" s="62"/>
      <c r="IF85" s="62"/>
      <c r="IG85" s="62"/>
      <c r="IH85" s="62"/>
      <c r="II85" s="62"/>
      <c r="IJ85" s="62"/>
      <c r="IK85" s="62"/>
      <c r="IL85" s="62"/>
      <c r="IM85" s="62"/>
      <c r="IN85" s="62"/>
      <c r="IO85" s="62"/>
      <c r="IP85" s="62"/>
      <c r="IQ85" s="62"/>
      <c r="IR85" s="62"/>
      <c r="IS85" s="62"/>
      <c r="IT85" s="62"/>
    </row>
  </sheetData>
  <sortState xmlns:xlrd2="http://schemas.microsoft.com/office/spreadsheetml/2017/richdata2" ref="A8:L57">
    <sortCondition ref="L8:L57"/>
  </sortState>
  <mergeCells count="8">
    <mergeCell ref="B5:D5"/>
    <mergeCell ref="F5:H5"/>
    <mergeCell ref="J5:L5"/>
    <mergeCell ref="A2:L2"/>
    <mergeCell ref="A3:L3"/>
    <mergeCell ref="B4:D4"/>
    <mergeCell ref="F4:H4"/>
    <mergeCell ref="J4:L4"/>
  </mergeCells>
  <hyperlinks>
    <hyperlink ref="A1" location="TOC!A1" display="Return to info tab" xr:uid="{00000000-0004-0000-0D00-000000000000}"/>
  </hyperlinks>
  <printOptions horizontalCentered="1"/>
  <pageMargins left="0.7" right="0.7" top="0.37" bottom="0.46" header="0.32" footer="0.36"/>
  <pageSetup scale="98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>
    <tabColor rgb="FFFFC000"/>
  </sheetPr>
  <dimension ref="A1:L29"/>
  <sheetViews>
    <sheetView zoomScaleNormal="100" workbookViewId="0"/>
  </sheetViews>
  <sheetFormatPr defaultRowHeight="13.2"/>
  <cols>
    <col min="12" max="12" width="3.33203125" customWidth="1"/>
  </cols>
  <sheetData>
    <row r="1" spans="1:12">
      <c r="A1" s="224" t="s">
        <v>268</v>
      </c>
    </row>
    <row r="3" spans="1:12" ht="17.399999999999999">
      <c r="A3" s="303" t="s">
        <v>267</v>
      </c>
      <c r="B3" s="303"/>
      <c r="C3" s="303"/>
      <c r="D3" s="303"/>
      <c r="E3" s="303"/>
      <c r="F3" s="303"/>
      <c r="G3" s="303"/>
      <c r="H3" s="303"/>
      <c r="I3" s="303"/>
      <c r="J3" s="303"/>
      <c r="K3" s="303"/>
      <c r="L3" s="303"/>
    </row>
    <row r="4" spans="1:12" ht="17.399999999999999">
      <c r="A4" s="303" t="s">
        <v>266</v>
      </c>
      <c r="B4" s="303"/>
      <c r="C4" s="303"/>
      <c r="D4" s="303"/>
      <c r="E4" s="303"/>
      <c r="F4" s="303"/>
      <c r="G4" s="303"/>
      <c r="H4" s="303"/>
      <c r="I4" s="303"/>
      <c r="J4" s="303"/>
      <c r="K4" s="303"/>
      <c r="L4" s="303"/>
    </row>
    <row r="5" spans="1:12" ht="15">
      <c r="A5" s="306" t="str">
        <f>"Washington Average 1977 - "&amp;'Table 1'!F6</f>
        <v>Washington Average 1977 - 2020</v>
      </c>
      <c r="B5" s="306"/>
      <c r="C5" s="306"/>
      <c r="D5" s="306"/>
      <c r="E5" s="306"/>
      <c r="F5" s="306"/>
      <c r="G5" s="306"/>
      <c r="H5" s="306"/>
      <c r="I5" s="306"/>
      <c r="J5" s="306"/>
      <c r="K5" s="306"/>
      <c r="L5" s="306"/>
    </row>
    <row r="29" spans="1:1">
      <c r="A29" s="294" t="s">
        <v>396</v>
      </c>
    </row>
  </sheetData>
  <mergeCells count="3">
    <mergeCell ref="A3:L3"/>
    <mergeCell ref="A4:L4"/>
    <mergeCell ref="A5:L5"/>
  </mergeCells>
  <hyperlinks>
    <hyperlink ref="A1" location="TOC!A1" display="Return to info tab" xr:uid="{00000000-0004-0000-0E00-000000000000}"/>
  </hyperlinks>
  <printOptions horizontalCentered="1"/>
  <pageMargins left="0.7" right="0.7" top="0.75" bottom="0.75" header="0.3" footer="0.3"/>
  <pageSetup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>
    <tabColor rgb="FF7030A0"/>
  </sheetPr>
  <dimension ref="A1:J74"/>
  <sheetViews>
    <sheetView zoomScaleNormal="100" workbookViewId="0"/>
  </sheetViews>
  <sheetFormatPr defaultColWidth="9.109375" defaultRowHeight="13.2"/>
  <cols>
    <col min="1" max="1" width="4.5546875" style="14" customWidth="1"/>
    <col min="2" max="2" width="6.88671875" style="14" customWidth="1"/>
    <col min="3" max="3" width="7" style="14" customWidth="1"/>
    <col min="4" max="4" width="11.44140625" style="14" customWidth="1"/>
    <col min="5" max="5" width="11.88671875" style="14" customWidth="1"/>
    <col min="6" max="6" width="13" style="14" customWidth="1"/>
    <col min="7" max="7" width="11.44140625" style="14" customWidth="1"/>
    <col min="8" max="8" width="12" style="14" customWidth="1"/>
    <col min="9" max="16384" width="9.109375" style="14"/>
  </cols>
  <sheetData>
    <row r="1" spans="1:9">
      <c r="A1" s="224" t="s">
        <v>268</v>
      </c>
    </row>
    <row r="3" spans="1:9" s="60" customFormat="1" ht="17.399999999999999">
      <c r="A3" s="303" t="s">
        <v>93</v>
      </c>
      <c r="B3" s="303"/>
      <c r="C3" s="303"/>
      <c r="D3" s="303"/>
      <c r="E3" s="303"/>
      <c r="F3" s="303"/>
      <c r="G3" s="303"/>
      <c r="H3" s="303"/>
    </row>
    <row r="4" spans="1:9" s="60" customFormat="1" ht="17.399999999999999">
      <c r="A4" s="303" t="s">
        <v>94</v>
      </c>
      <c r="B4" s="303"/>
      <c r="C4" s="303"/>
      <c r="D4" s="303"/>
      <c r="E4" s="303"/>
      <c r="F4" s="303"/>
      <c r="G4" s="303"/>
      <c r="H4" s="303"/>
    </row>
    <row r="5" spans="1:9" s="60" customFormat="1" ht="17.399999999999999">
      <c r="A5" s="306" t="str">
        <f>"Selected States - Fiscal Year "&amp;'Table 1'!F6</f>
        <v>Selected States - Fiscal Year 2020</v>
      </c>
      <c r="B5" s="306"/>
      <c r="C5" s="306"/>
      <c r="D5" s="306"/>
      <c r="E5" s="306"/>
      <c r="F5" s="306"/>
      <c r="G5" s="306"/>
      <c r="H5" s="306"/>
    </row>
    <row r="6" spans="1:9">
      <c r="A6" s="58"/>
      <c r="B6" s="58"/>
      <c r="C6" s="58"/>
      <c r="D6" s="58"/>
      <c r="E6" s="58"/>
      <c r="F6" s="58"/>
      <c r="G6" s="58"/>
      <c r="H6" s="58"/>
    </row>
    <row r="7" spans="1:9">
      <c r="A7" s="17"/>
      <c r="B7" s="17"/>
      <c r="C7" s="17"/>
      <c r="D7" s="17"/>
      <c r="E7" s="17"/>
      <c r="F7" s="17"/>
      <c r="G7" s="17"/>
      <c r="H7" s="17"/>
    </row>
    <row r="8" spans="1:9">
      <c r="A8" s="19"/>
      <c r="B8" s="19"/>
      <c r="C8" s="19"/>
      <c r="D8" s="19" t="s">
        <v>85</v>
      </c>
      <c r="E8" s="19" t="s">
        <v>86</v>
      </c>
      <c r="F8" s="19"/>
      <c r="G8" s="19"/>
      <c r="H8" s="19"/>
    </row>
    <row r="9" spans="1:9">
      <c r="A9" s="19" t="s">
        <v>3</v>
      </c>
      <c r="B9" s="19"/>
      <c r="C9" s="19"/>
      <c r="D9" s="19" t="s">
        <v>95</v>
      </c>
      <c r="E9" s="19" t="s">
        <v>96</v>
      </c>
      <c r="F9" s="19" t="s">
        <v>97</v>
      </c>
      <c r="G9" s="19" t="s">
        <v>325</v>
      </c>
      <c r="H9" s="19" t="s">
        <v>326</v>
      </c>
    </row>
    <row r="10" spans="1:9" ht="12.9" customHeight="1">
      <c r="A10" s="22"/>
      <c r="B10" s="22"/>
      <c r="C10" s="22"/>
      <c r="D10" s="22"/>
      <c r="E10" s="22"/>
      <c r="F10" s="22"/>
      <c r="G10" s="22"/>
      <c r="H10" s="22"/>
    </row>
    <row r="12" spans="1:9">
      <c r="D12" s="141"/>
    </row>
    <row r="13" spans="1:9">
      <c r="A13" s="142" t="s">
        <v>36</v>
      </c>
      <c r="B13" s="142"/>
      <c r="C13" s="142"/>
      <c r="D13" s="143">
        <v>0.47080239107783756</v>
      </c>
      <c r="E13" s="143">
        <v>0.1445327997414432</v>
      </c>
      <c r="F13" s="143">
        <v>0.28059433292377495</v>
      </c>
      <c r="G13" s="144" t="s">
        <v>99</v>
      </c>
      <c r="H13" s="143">
        <f>G60</f>
        <v>0.10999999999999999</v>
      </c>
      <c r="I13" s="145"/>
    </row>
    <row r="14" spans="1:9">
      <c r="D14" s="146"/>
      <c r="E14" s="146"/>
      <c r="F14" s="147"/>
      <c r="G14" s="23"/>
      <c r="H14" s="146"/>
    </row>
    <row r="15" spans="1:9">
      <c r="A15" s="14" t="s">
        <v>24</v>
      </c>
      <c r="D15" s="228" t="s">
        <v>99</v>
      </c>
      <c r="E15" s="148">
        <v>0.1197769119726742</v>
      </c>
      <c r="F15" s="148">
        <v>0.33258830767914377</v>
      </c>
      <c r="G15" s="148">
        <v>0.43652398648140323</v>
      </c>
      <c r="H15" s="148">
        <f>F60</f>
        <v>0.10999999999999999</v>
      </c>
      <c r="I15" s="145"/>
    </row>
    <row r="16" spans="1:9">
      <c r="A16" s="14" t="s">
        <v>45</v>
      </c>
      <c r="D16" s="148">
        <v>0.28170316302996024</v>
      </c>
      <c r="E16" s="148">
        <v>8.9842532634446637E-2</v>
      </c>
      <c r="F16" s="148">
        <v>0.27750617645410031</v>
      </c>
      <c r="G16" s="148">
        <v>0.28686112323656554</v>
      </c>
      <c r="H16" s="148">
        <f>E60</f>
        <v>6.0000000000000053E-2</v>
      </c>
      <c r="I16" s="145"/>
    </row>
    <row r="17" spans="1:10">
      <c r="A17" s="14" t="s">
        <v>15</v>
      </c>
      <c r="D17" s="148">
        <v>0.21396413975462852</v>
      </c>
      <c r="E17" s="148">
        <v>9.0940540453131408E-2</v>
      </c>
      <c r="F17" s="148">
        <v>0.27919680694851318</v>
      </c>
      <c r="G17" s="148">
        <v>0.34073507199986541</v>
      </c>
      <c r="H17" s="148">
        <f>D60</f>
        <v>7.9999999999999849E-2</v>
      </c>
      <c r="I17" s="145"/>
    </row>
    <row r="18" spans="1:10">
      <c r="D18" s="148"/>
      <c r="E18" s="148"/>
      <c r="F18" s="148"/>
      <c r="G18" s="148"/>
      <c r="H18" s="148"/>
      <c r="I18" s="145"/>
    </row>
    <row r="19" spans="1:10">
      <c r="A19" s="14" t="s">
        <v>54</v>
      </c>
      <c r="D19" s="148">
        <v>0.23328928881655531</v>
      </c>
      <c r="E19" s="148">
        <v>0.12032249192579454</v>
      </c>
      <c r="F19" s="148">
        <v>0.30942085594410579</v>
      </c>
      <c r="G19" s="148">
        <v>0.23831652062361725</v>
      </c>
      <c r="H19" s="148">
        <f>C60</f>
        <v>0.10000000000000009</v>
      </c>
      <c r="I19" s="145"/>
    </row>
    <row r="20" spans="1:10">
      <c r="A20" s="58"/>
      <c r="B20" s="58"/>
      <c r="C20" s="58"/>
      <c r="D20" s="149"/>
      <c r="E20" s="149"/>
      <c r="F20" s="149"/>
      <c r="G20" s="149"/>
      <c r="H20" s="149"/>
    </row>
    <row r="22" spans="1:10">
      <c r="B22" s="48" t="s">
        <v>400</v>
      </c>
    </row>
    <row r="23" spans="1:10">
      <c r="B23" s="48" t="s">
        <v>401</v>
      </c>
    </row>
    <row r="24" spans="1:10">
      <c r="B24" s="48" t="s">
        <v>402</v>
      </c>
    </row>
    <row r="25" spans="1:10">
      <c r="B25" s="48" t="s">
        <v>403</v>
      </c>
    </row>
    <row r="27" spans="1:10" ht="17.399999999999999">
      <c r="B27" s="150"/>
    </row>
    <row r="28" spans="1:10" ht="18">
      <c r="B28" s="151"/>
      <c r="C28" s="150"/>
      <c r="D28" s="150"/>
      <c r="E28" s="150"/>
      <c r="F28" s="150"/>
      <c r="G28" s="150"/>
      <c r="H28" s="150"/>
      <c r="I28" s="150"/>
      <c r="J28" s="150"/>
    </row>
    <row r="29" spans="1:10" ht="18">
      <c r="D29" s="151"/>
      <c r="E29" s="151"/>
      <c r="F29" s="151"/>
      <c r="G29" s="151"/>
      <c r="H29" s="151"/>
      <c r="I29" s="151"/>
      <c r="J29" s="151"/>
    </row>
    <row r="30" spans="1:10" ht="15">
      <c r="B30" s="152"/>
      <c r="C30" s="153"/>
      <c r="D30" s="153"/>
      <c r="E30" s="153"/>
      <c r="F30" s="153"/>
      <c r="G30" s="153"/>
      <c r="H30" s="153"/>
      <c r="I30" s="153"/>
      <c r="J30" s="153"/>
    </row>
    <row r="45" spans="1:1">
      <c r="A45" s="294" t="s">
        <v>394</v>
      </c>
    </row>
    <row r="55" spans="2:7">
      <c r="B55" s="154"/>
      <c r="C55" s="154" t="s">
        <v>54</v>
      </c>
      <c r="D55" s="14" t="s">
        <v>15</v>
      </c>
      <c r="E55" s="14" t="s">
        <v>45</v>
      </c>
      <c r="F55" s="14" t="s">
        <v>24</v>
      </c>
      <c r="G55" s="14" t="s">
        <v>36</v>
      </c>
    </row>
    <row r="56" spans="2:7">
      <c r="B56" s="155" t="s">
        <v>100</v>
      </c>
      <c r="C56" s="148">
        <f>ROUND(D19,2)</f>
        <v>0.23</v>
      </c>
      <c r="D56" s="148">
        <f>ROUND(D17,2)</f>
        <v>0.21</v>
      </c>
      <c r="E56" s="148">
        <f>ROUND(D16,2)</f>
        <v>0.28000000000000003</v>
      </c>
      <c r="F56" s="148">
        <v>0</v>
      </c>
      <c r="G56" s="148">
        <f>ROUND(D13,2)</f>
        <v>0.47</v>
      </c>
    </row>
    <row r="57" spans="2:7">
      <c r="B57" s="155" t="s">
        <v>101</v>
      </c>
      <c r="C57" s="148">
        <f>ROUND(E19,2)</f>
        <v>0.12</v>
      </c>
      <c r="D57" s="148">
        <f>ROUND(E17,2)</f>
        <v>0.09</v>
      </c>
      <c r="E57" s="148">
        <f>ROUND(E16,2)</f>
        <v>0.09</v>
      </c>
      <c r="F57" s="148">
        <f>ROUND(E15,2)</f>
        <v>0.12</v>
      </c>
      <c r="G57" s="148">
        <f>ROUND(E13,2)</f>
        <v>0.14000000000000001</v>
      </c>
    </row>
    <row r="58" spans="2:7">
      <c r="B58" s="155" t="s">
        <v>97</v>
      </c>
      <c r="C58" s="148">
        <f>ROUND(F19,2)</f>
        <v>0.31</v>
      </c>
      <c r="D58" s="148">
        <f>ROUND(F17,2)</f>
        <v>0.28000000000000003</v>
      </c>
      <c r="E58" s="148">
        <f>ROUND(F16,2)</f>
        <v>0.28000000000000003</v>
      </c>
      <c r="F58" s="148">
        <f>ROUND(F15,2)</f>
        <v>0.33</v>
      </c>
      <c r="G58" s="148">
        <f>ROUND(F13,2)</f>
        <v>0.28000000000000003</v>
      </c>
    </row>
    <row r="59" spans="2:7">
      <c r="B59" s="155" t="s">
        <v>98</v>
      </c>
      <c r="C59" s="148">
        <f>ROUND(G19,2)</f>
        <v>0.24</v>
      </c>
      <c r="D59" s="148">
        <f>ROUND(G17,2)</f>
        <v>0.34</v>
      </c>
      <c r="E59" s="148">
        <f>ROUND(G16,2)</f>
        <v>0.28999999999999998</v>
      </c>
      <c r="F59" s="148">
        <f>ROUND(G15,2)</f>
        <v>0.44</v>
      </c>
      <c r="G59" s="148">
        <v>0</v>
      </c>
    </row>
    <row r="60" spans="2:7">
      <c r="B60" s="155" t="s">
        <v>102</v>
      </c>
      <c r="C60" s="148">
        <f>1-SUM(C56:C59)</f>
        <v>0.10000000000000009</v>
      </c>
      <c r="D60" s="148">
        <f t="shared" ref="D60:G60" si="0">1-SUM(D56:D59)</f>
        <v>7.9999999999999849E-2</v>
      </c>
      <c r="E60" s="148">
        <f t="shared" si="0"/>
        <v>6.0000000000000053E-2</v>
      </c>
      <c r="F60" s="148">
        <f t="shared" si="0"/>
        <v>0.10999999999999999</v>
      </c>
      <c r="G60" s="148">
        <f t="shared" si="0"/>
        <v>0.10999999999999999</v>
      </c>
    </row>
    <row r="62" spans="2:7">
      <c r="C62" s="145">
        <f>SUM(C56:C60)</f>
        <v>1</v>
      </c>
      <c r="D62" s="145">
        <f>SUM(D56:D60)</f>
        <v>1</v>
      </c>
      <c r="E62" s="145">
        <f t="shared" ref="E62:G62" si="1">SUM(E56:E60)</f>
        <v>1</v>
      </c>
      <c r="F62" s="145">
        <f t="shared" si="1"/>
        <v>1</v>
      </c>
      <c r="G62" s="145">
        <f t="shared" si="1"/>
        <v>1</v>
      </c>
    </row>
    <row r="63" spans="2:7">
      <c r="C63" s="156"/>
    </row>
    <row r="64" spans="2:7">
      <c r="C64" s="156"/>
    </row>
    <row r="65" spans="3:3">
      <c r="C65" s="157"/>
    </row>
    <row r="66" spans="3:3">
      <c r="C66" s="156"/>
    </row>
    <row r="67" spans="3:3">
      <c r="C67" s="157"/>
    </row>
    <row r="68" spans="3:3">
      <c r="C68" s="157"/>
    </row>
    <row r="69" spans="3:3">
      <c r="C69" s="156"/>
    </row>
    <row r="70" spans="3:3">
      <c r="C70" s="158"/>
    </row>
    <row r="71" spans="3:3">
      <c r="C71" s="159"/>
    </row>
    <row r="72" spans="3:3">
      <c r="C72" s="160"/>
    </row>
    <row r="73" spans="3:3">
      <c r="C73" s="160"/>
    </row>
    <row r="74" spans="3:3">
      <c r="C74" s="156"/>
    </row>
  </sheetData>
  <mergeCells count="3">
    <mergeCell ref="A3:H3"/>
    <mergeCell ref="A4:H4"/>
    <mergeCell ref="A5:H5"/>
  </mergeCells>
  <hyperlinks>
    <hyperlink ref="A1" location="TOC!A1" display="Return to info tab" xr:uid="{00000000-0004-0000-0F00-000000000000}"/>
  </hyperlinks>
  <printOptions horizontalCentered="1"/>
  <pageMargins left="0.75" right="0.75" top="0.75" bottom="0.75" header="0.5" footer="0.5"/>
  <pageSetup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>
    <tabColor rgb="FF7030A0"/>
  </sheetPr>
  <dimension ref="A1:F141"/>
  <sheetViews>
    <sheetView zoomScaleNormal="100" zoomScaleSheetLayoutView="90" workbookViewId="0"/>
  </sheetViews>
  <sheetFormatPr defaultColWidth="9.109375" defaultRowHeight="11.85" customHeight="1"/>
  <cols>
    <col min="1" max="1" width="18.21875" style="139" customWidth="1"/>
    <col min="2" max="2" width="20" style="139" bestFit="1" customWidth="1"/>
    <col min="3" max="3" width="21.44140625" style="139" bestFit="1" customWidth="1"/>
    <col min="4" max="4" width="15.5546875" style="62" bestFit="1" customWidth="1"/>
    <col min="5" max="16384" width="9.109375" style="62"/>
  </cols>
  <sheetData>
    <row r="1" spans="1:6" ht="13.2">
      <c r="A1" s="224" t="s">
        <v>268</v>
      </c>
    </row>
    <row r="3" spans="1:6" s="60" customFormat="1" ht="20.100000000000001" customHeight="1">
      <c r="A3" s="303" t="str">
        <f>"Table 13.  "&amp;(('Table 1'!F6)+2)&amp;" Rates of Selected Major State Taxes"</f>
        <v>Table 13.  2022 Rates of Selected Major State Taxes</v>
      </c>
      <c r="B3" s="303"/>
      <c r="C3" s="303"/>
      <c r="D3" s="303"/>
    </row>
    <row r="4" spans="1:6" ht="11.85" customHeight="1">
      <c r="A4" s="199"/>
      <c r="B4" s="199"/>
      <c r="C4" s="199"/>
      <c r="D4" s="197"/>
    </row>
    <row r="5" spans="1:6" ht="11.85" customHeight="1">
      <c r="A5" s="199"/>
      <c r="B5" s="198"/>
      <c r="C5" s="198"/>
      <c r="D5" s="197"/>
    </row>
    <row r="6" spans="1:6" ht="41.4" customHeight="1">
      <c r="A6" s="250" t="s">
        <v>3</v>
      </c>
      <c r="B6" s="251" t="s">
        <v>103</v>
      </c>
      <c r="C6" s="251" t="s">
        <v>404</v>
      </c>
      <c r="D6" s="251" t="s">
        <v>104</v>
      </c>
    </row>
    <row r="7" spans="1:6" ht="15.9" customHeight="1">
      <c r="A7" s="253" t="s">
        <v>330</v>
      </c>
      <c r="B7" s="196">
        <v>4</v>
      </c>
      <c r="C7" s="161">
        <v>6.5</v>
      </c>
      <c r="D7" s="252">
        <v>5</v>
      </c>
      <c r="F7" s="286"/>
    </row>
    <row r="8" spans="1:6" ht="15.9" customHeight="1">
      <c r="A8" s="254" t="s">
        <v>6</v>
      </c>
      <c r="B8" s="252" t="s">
        <v>108</v>
      </c>
      <c r="C8" s="162" t="s">
        <v>105</v>
      </c>
      <c r="D8" s="252" t="s">
        <v>108</v>
      </c>
      <c r="F8" s="286"/>
    </row>
    <row r="9" spans="1:6" ht="15.9" customHeight="1">
      <c r="A9" s="254" t="s">
        <v>42</v>
      </c>
      <c r="B9" s="196">
        <v>5.6</v>
      </c>
      <c r="C9" s="162" t="s">
        <v>292</v>
      </c>
      <c r="D9" s="252">
        <v>4.5</v>
      </c>
      <c r="F9" s="286"/>
    </row>
    <row r="10" spans="1:6" ht="15.9" customHeight="1">
      <c r="A10" s="255" t="s">
        <v>331</v>
      </c>
      <c r="B10" s="196">
        <v>6.5</v>
      </c>
      <c r="C10" s="162" t="s">
        <v>358</v>
      </c>
      <c r="D10" s="252">
        <v>5.5</v>
      </c>
      <c r="F10" s="286"/>
    </row>
    <row r="11" spans="1:6" ht="15.9" customHeight="1">
      <c r="A11" s="254" t="s">
        <v>290</v>
      </c>
      <c r="B11" s="196">
        <v>7.2499999999999991</v>
      </c>
      <c r="C11" s="162" t="s">
        <v>293</v>
      </c>
      <c r="D11" s="252">
        <v>13.3</v>
      </c>
      <c r="F11" s="286"/>
    </row>
    <row r="12" spans="1:6" ht="15.9" customHeight="1">
      <c r="A12" s="254" t="s">
        <v>41</v>
      </c>
      <c r="B12" s="196">
        <v>2.9</v>
      </c>
      <c r="C12" s="162">
        <v>4.55</v>
      </c>
      <c r="D12" s="252">
        <v>4.63</v>
      </c>
      <c r="F12" s="286"/>
    </row>
    <row r="13" spans="1:6" ht="15.9" customHeight="1">
      <c r="A13" s="255" t="s">
        <v>17</v>
      </c>
      <c r="B13" s="196">
        <v>6.35</v>
      </c>
      <c r="C13" s="162" t="s">
        <v>294</v>
      </c>
      <c r="D13" s="252">
        <v>6.99</v>
      </c>
      <c r="F13" s="286"/>
    </row>
    <row r="14" spans="1:6" ht="15.9" customHeight="1">
      <c r="A14" s="256" t="s">
        <v>332</v>
      </c>
      <c r="B14" s="252" t="s">
        <v>108</v>
      </c>
      <c r="C14" s="162" t="s">
        <v>405</v>
      </c>
      <c r="D14" s="252">
        <v>6.6000000000000005</v>
      </c>
      <c r="F14" s="286"/>
    </row>
    <row r="15" spans="1:6" ht="15.9" customHeight="1">
      <c r="A15" s="255" t="s">
        <v>52</v>
      </c>
      <c r="B15" s="196">
        <v>6</v>
      </c>
      <c r="C15" s="226">
        <v>5.5</v>
      </c>
      <c r="D15" s="252" t="s">
        <v>108</v>
      </c>
      <c r="F15" s="286"/>
    </row>
    <row r="16" spans="1:6" ht="15.9" customHeight="1">
      <c r="A16" s="254" t="s">
        <v>44</v>
      </c>
      <c r="B16" s="196">
        <v>4</v>
      </c>
      <c r="C16" s="162">
        <v>5.75</v>
      </c>
      <c r="D16" s="252">
        <v>5.75</v>
      </c>
      <c r="F16" s="286"/>
    </row>
    <row r="17" spans="1:6" ht="15.9" customHeight="1">
      <c r="A17" s="255" t="s">
        <v>333</v>
      </c>
      <c r="B17" s="196">
        <v>4</v>
      </c>
      <c r="C17" s="162" t="s">
        <v>359</v>
      </c>
      <c r="D17" s="252">
        <v>11</v>
      </c>
      <c r="F17" s="286"/>
    </row>
    <row r="18" spans="1:6" ht="15.9" customHeight="1">
      <c r="A18" s="254" t="s">
        <v>45</v>
      </c>
      <c r="B18" s="196">
        <v>6</v>
      </c>
      <c r="C18" s="226" t="s">
        <v>355</v>
      </c>
      <c r="D18" s="252">
        <v>6.93</v>
      </c>
      <c r="F18" s="286"/>
    </row>
    <row r="19" spans="1:6" ht="15.9" customHeight="1">
      <c r="A19" s="255" t="s">
        <v>11</v>
      </c>
      <c r="B19" s="196">
        <v>6.25</v>
      </c>
      <c r="C19" s="162" t="s">
        <v>356</v>
      </c>
      <c r="D19" s="252">
        <v>4.95</v>
      </c>
      <c r="F19" s="286"/>
    </row>
    <row r="20" spans="1:6" ht="15.9" customHeight="1">
      <c r="A20" s="255" t="s">
        <v>334</v>
      </c>
      <c r="B20" s="196">
        <v>7.0000000000000009</v>
      </c>
      <c r="C20" s="162">
        <v>4.9000000000000004</v>
      </c>
      <c r="D20" s="252">
        <v>3.2300000000000004</v>
      </c>
      <c r="F20" s="286"/>
    </row>
    <row r="21" spans="1:6" ht="15.9" customHeight="1">
      <c r="A21" s="254" t="s">
        <v>335</v>
      </c>
      <c r="B21" s="196">
        <v>6</v>
      </c>
      <c r="C21" s="162" t="s">
        <v>406</v>
      </c>
      <c r="D21" s="252">
        <v>8.5299999999999994</v>
      </c>
      <c r="F21" s="286"/>
    </row>
    <row r="22" spans="1:6" ht="15.9" customHeight="1">
      <c r="A22" s="254" t="s">
        <v>39</v>
      </c>
      <c r="B22" s="196">
        <v>6.5</v>
      </c>
      <c r="C22" s="162" t="s">
        <v>407</v>
      </c>
      <c r="D22" s="252">
        <v>5.7</v>
      </c>
      <c r="F22" s="286"/>
    </row>
    <row r="23" spans="1:6" ht="15.9" customHeight="1">
      <c r="A23" s="254" t="s">
        <v>336</v>
      </c>
      <c r="B23" s="196">
        <v>6</v>
      </c>
      <c r="C23" s="162">
        <v>5</v>
      </c>
      <c r="D23" s="252">
        <v>5</v>
      </c>
      <c r="F23" s="286"/>
    </row>
    <row r="24" spans="1:6" ht="15.9" customHeight="1">
      <c r="A24" s="254" t="s">
        <v>34</v>
      </c>
      <c r="B24" s="196">
        <v>4.45</v>
      </c>
      <c r="C24" s="162" t="s">
        <v>360</v>
      </c>
      <c r="D24" s="252">
        <v>4.25</v>
      </c>
      <c r="F24" s="286"/>
    </row>
    <row r="25" spans="1:6" ht="15.9" customHeight="1">
      <c r="A25" s="254" t="s">
        <v>9</v>
      </c>
      <c r="B25" s="196">
        <v>5.5</v>
      </c>
      <c r="C25" s="162" t="s">
        <v>408</v>
      </c>
      <c r="D25" s="252">
        <v>7.1499999999999995</v>
      </c>
      <c r="F25" s="286"/>
    </row>
    <row r="26" spans="1:6" ht="15.9" customHeight="1">
      <c r="A26" s="255" t="s">
        <v>337</v>
      </c>
      <c r="B26" s="196">
        <v>6</v>
      </c>
      <c r="C26" s="162">
        <v>8.25</v>
      </c>
      <c r="D26" s="252">
        <v>5.75</v>
      </c>
      <c r="F26" s="286"/>
    </row>
    <row r="27" spans="1:6" ht="15.9" customHeight="1">
      <c r="A27" s="254" t="s">
        <v>22</v>
      </c>
      <c r="B27" s="196">
        <v>6.25</v>
      </c>
      <c r="C27" s="162" t="s">
        <v>409</v>
      </c>
      <c r="D27" s="252">
        <v>5</v>
      </c>
      <c r="F27" s="286"/>
    </row>
    <row r="28" spans="1:6" ht="15.9" customHeight="1">
      <c r="A28" s="254" t="s">
        <v>338</v>
      </c>
      <c r="B28" s="196">
        <v>6</v>
      </c>
      <c r="C28" s="162">
        <v>6</v>
      </c>
      <c r="D28" s="252">
        <v>4.25</v>
      </c>
      <c r="F28" s="286"/>
    </row>
    <row r="29" spans="1:6" ht="15.9" customHeight="1">
      <c r="A29" s="254" t="s">
        <v>10</v>
      </c>
      <c r="B29" s="196">
        <v>6.8750000000000009</v>
      </c>
      <c r="C29" s="162" t="s">
        <v>410</v>
      </c>
      <c r="D29" s="252">
        <v>9.85</v>
      </c>
      <c r="F29" s="286"/>
    </row>
    <row r="30" spans="1:6" ht="15.9" customHeight="1">
      <c r="A30" s="254" t="s">
        <v>23</v>
      </c>
      <c r="B30" s="196">
        <v>7.0000000000000009</v>
      </c>
      <c r="C30" s="162" t="s">
        <v>361</v>
      </c>
      <c r="D30" s="252">
        <v>5</v>
      </c>
      <c r="F30" s="286"/>
    </row>
    <row r="31" spans="1:6" ht="15.9" customHeight="1">
      <c r="A31" s="254" t="s">
        <v>339</v>
      </c>
      <c r="B31" s="196">
        <v>4.2249999999999996</v>
      </c>
      <c r="C31" s="162">
        <v>4</v>
      </c>
      <c r="D31" s="252">
        <v>5.4</v>
      </c>
      <c r="F31" s="286"/>
    </row>
    <row r="32" spans="1:6" ht="15.9" customHeight="1">
      <c r="A32" s="254" t="s">
        <v>340</v>
      </c>
      <c r="B32" s="252" t="s">
        <v>108</v>
      </c>
      <c r="C32" s="162" t="s">
        <v>411</v>
      </c>
      <c r="D32" s="252">
        <v>6.9</v>
      </c>
      <c r="F32" s="286"/>
    </row>
    <row r="33" spans="1:6" ht="15.9" customHeight="1">
      <c r="A33" s="254" t="s">
        <v>20</v>
      </c>
      <c r="B33" s="196">
        <v>5.5</v>
      </c>
      <c r="C33" s="162" t="s">
        <v>362</v>
      </c>
      <c r="D33" s="252">
        <v>6.84</v>
      </c>
      <c r="F33" s="286"/>
    </row>
    <row r="34" spans="1:6" ht="15.9" customHeight="1">
      <c r="A34" s="255" t="s">
        <v>31</v>
      </c>
      <c r="B34" s="196">
        <v>6.8499999999999988</v>
      </c>
      <c r="C34" s="195" t="s">
        <v>108</v>
      </c>
      <c r="D34" s="252" t="s">
        <v>108</v>
      </c>
      <c r="F34" s="286"/>
    </row>
    <row r="35" spans="1:6" ht="15.9" customHeight="1">
      <c r="A35" s="254" t="s">
        <v>49</v>
      </c>
      <c r="B35" s="252" t="s">
        <v>108</v>
      </c>
      <c r="C35" s="162" t="s">
        <v>412</v>
      </c>
      <c r="D35" s="252" t="s">
        <v>108</v>
      </c>
      <c r="F35" s="286"/>
    </row>
    <row r="36" spans="1:6" ht="15.9" customHeight="1">
      <c r="A36" s="255" t="s">
        <v>341</v>
      </c>
      <c r="B36" s="196">
        <v>6.625</v>
      </c>
      <c r="C36" s="162" t="s">
        <v>413</v>
      </c>
      <c r="D36" s="252">
        <v>10.75</v>
      </c>
      <c r="F36" s="286"/>
    </row>
    <row r="37" spans="1:6" ht="15.9" customHeight="1">
      <c r="A37" s="255" t="s">
        <v>342</v>
      </c>
      <c r="B37" s="196">
        <v>5.125</v>
      </c>
      <c r="C37" s="162" t="s">
        <v>245</v>
      </c>
      <c r="D37" s="252">
        <v>5.8999999999999995</v>
      </c>
      <c r="F37" s="286"/>
    </row>
    <row r="38" spans="1:6" ht="15.9" customHeight="1">
      <c r="A38" s="254" t="s">
        <v>343</v>
      </c>
      <c r="B38" s="196">
        <v>4</v>
      </c>
      <c r="C38" s="162" t="s">
        <v>414</v>
      </c>
      <c r="D38" s="252">
        <v>8.82</v>
      </c>
      <c r="F38" s="286"/>
    </row>
    <row r="39" spans="1:6" ht="15.9" customHeight="1">
      <c r="A39" s="254" t="s">
        <v>35</v>
      </c>
      <c r="B39" s="196">
        <v>4.75</v>
      </c>
      <c r="C39" s="162">
        <v>2.5</v>
      </c>
      <c r="D39" s="252">
        <v>4.99</v>
      </c>
      <c r="F39" s="286"/>
    </row>
    <row r="40" spans="1:6" ht="15.9" customHeight="1">
      <c r="A40" s="254" t="s">
        <v>344</v>
      </c>
      <c r="B40" s="196">
        <v>5</v>
      </c>
      <c r="C40" s="162" t="s">
        <v>415</v>
      </c>
      <c r="D40" s="252">
        <v>2.9000000000000004</v>
      </c>
      <c r="F40" s="286"/>
    </row>
    <row r="41" spans="1:6" ht="15.9" customHeight="1">
      <c r="A41" s="254" t="s">
        <v>345</v>
      </c>
      <c r="B41" s="196">
        <v>5.75</v>
      </c>
      <c r="C41" s="195" t="s">
        <v>416</v>
      </c>
      <c r="D41" s="252">
        <v>4.8</v>
      </c>
      <c r="F41" s="286"/>
    </row>
    <row r="42" spans="1:6" ht="15.9" customHeight="1">
      <c r="A42" s="254" t="s">
        <v>50</v>
      </c>
      <c r="B42" s="196">
        <v>4.5</v>
      </c>
      <c r="C42" s="162">
        <v>4</v>
      </c>
      <c r="D42" s="252">
        <v>4.75</v>
      </c>
      <c r="F42" s="286"/>
    </row>
    <row r="43" spans="1:6" ht="15.9" customHeight="1">
      <c r="A43" s="255" t="s">
        <v>346</v>
      </c>
      <c r="B43" s="252" t="s">
        <v>108</v>
      </c>
      <c r="C43" s="162" t="s">
        <v>417</v>
      </c>
      <c r="D43" s="252">
        <v>9.9</v>
      </c>
      <c r="F43" s="286"/>
    </row>
    <row r="44" spans="1:6" ht="15.9" customHeight="1">
      <c r="A44" s="254" t="s">
        <v>347</v>
      </c>
      <c r="B44" s="196">
        <v>6</v>
      </c>
      <c r="C44" s="162">
        <v>9.99</v>
      </c>
      <c r="D44" s="252">
        <v>3.0700000000000003</v>
      </c>
      <c r="F44" s="286"/>
    </row>
    <row r="45" spans="1:6" ht="15.9" customHeight="1">
      <c r="A45" s="254" t="s">
        <v>18</v>
      </c>
      <c r="B45" s="196">
        <v>7.0000000000000009</v>
      </c>
      <c r="C45" s="162" t="s">
        <v>357</v>
      </c>
      <c r="D45" s="252">
        <v>5.99</v>
      </c>
      <c r="F45" s="286"/>
    </row>
    <row r="46" spans="1:6" ht="15.9" customHeight="1">
      <c r="A46" s="254" t="s">
        <v>348</v>
      </c>
      <c r="B46" s="196">
        <v>6</v>
      </c>
      <c r="C46" s="162" t="s">
        <v>418</v>
      </c>
      <c r="D46" s="252">
        <v>7.0000000000000009</v>
      </c>
      <c r="F46" s="286"/>
    </row>
    <row r="47" spans="1:6" ht="15.9" customHeight="1">
      <c r="A47" s="255" t="s">
        <v>51</v>
      </c>
      <c r="B47" s="196">
        <v>4.5</v>
      </c>
      <c r="C47" s="195" t="s">
        <v>419</v>
      </c>
      <c r="D47" s="252" t="s">
        <v>108</v>
      </c>
      <c r="F47" s="286"/>
    </row>
    <row r="48" spans="1:6" ht="15.9" customHeight="1">
      <c r="A48" s="255" t="s">
        <v>53</v>
      </c>
      <c r="B48" s="196">
        <v>7.0000000000000009</v>
      </c>
      <c r="C48" s="162">
        <v>6.5</v>
      </c>
      <c r="D48" s="252" t="s">
        <v>108</v>
      </c>
      <c r="F48" s="286"/>
    </row>
    <row r="49" spans="1:6" ht="15.9" customHeight="1">
      <c r="A49" s="254" t="s">
        <v>40</v>
      </c>
      <c r="B49" s="196">
        <v>6.25</v>
      </c>
      <c r="C49" s="195" t="s">
        <v>420</v>
      </c>
      <c r="D49" s="252" t="s">
        <v>108</v>
      </c>
      <c r="F49" s="286"/>
    </row>
    <row r="50" spans="1:6" ht="15.9" customHeight="1">
      <c r="A50" s="254" t="s">
        <v>32</v>
      </c>
      <c r="B50" s="196" t="s">
        <v>327</v>
      </c>
      <c r="C50" s="162" t="s">
        <v>295</v>
      </c>
      <c r="D50" s="252">
        <v>4.95</v>
      </c>
      <c r="F50" s="286"/>
    </row>
    <row r="51" spans="1:6" ht="15.9" customHeight="1">
      <c r="A51" s="255" t="s">
        <v>8</v>
      </c>
      <c r="B51" s="196">
        <v>6</v>
      </c>
      <c r="C51" s="162" t="s">
        <v>363</v>
      </c>
      <c r="D51" s="252">
        <v>8.75</v>
      </c>
      <c r="F51" s="286"/>
    </row>
    <row r="52" spans="1:6" ht="15.9" customHeight="1">
      <c r="A52" s="256" t="s">
        <v>47</v>
      </c>
      <c r="B52" s="196" t="s">
        <v>328</v>
      </c>
      <c r="C52" s="162">
        <v>6</v>
      </c>
      <c r="D52" s="252">
        <v>5.75</v>
      </c>
      <c r="F52" s="286"/>
    </row>
    <row r="53" spans="1:6" ht="15.9" customHeight="1">
      <c r="A53" s="254" t="s">
        <v>242</v>
      </c>
      <c r="B53" s="196">
        <v>6.5</v>
      </c>
      <c r="C53" s="195" t="s">
        <v>108</v>
      </c>
      <c r="D53" s="252">
        <v>7.0000000000000009</v>
      </c>
      <c r="F53" s="286"/>
    </row>
    <row r="54" spans="1:6" ht="15.9" customHeight="1">
      <c r="A54" s="254" t="s">
        <v>14</v>
      </c>
      <c r="B54" s="196">
        <v>6</v>
      </c>
      <c r="C54" s="162">
        <v>6.5</v>
      </c>
      <c r="D54" s="252">
        <v>6.5</v>
      </c>
      <c r="F54" s="286"/>
    </row>
    <row r="55" spans="1:6" ht="15.9" customHeight="1">
      <c r="A55" s="254" t="s">
        <v>349</v>
      </c>
      <c r="B55" s="196">
        <v>5</v>
      </c>
      <c r="C55" s="162">
        <v>7.9</v>
      </c>
      <c r="D55" s="252">
        <v>7.6499999999999995</v>
      </c>
      <c r="F55" s="286"/>
    </row>
    <row r="56" spans="1:6" ht="15.9" customHeight="1">
      <c r="A56" s="254" t="s">
        <v>16</v>
      </c>
      <c r="B56" s="196">
        <v>4</v>
      </c>
      <c r="C56" s="195" t="s">
        <v>108</v>
      </c>
      <c r="D56" s="252" t="s">
        <v>108</v>
      </c>
      <c r="F56" s="286"/>
    </row>
    <row r="57" spans="1:6" ht="15" customHeight="1">
      <c r="A57" s="254" t="s">
        <v>109</v>
      </c>
      <c r="B57" s="196">
        <v>6</v>
      </c>
      <c r="C57" s="195" t="s">
        <v>296</v>
      </c>
      <c r="D57" s="252">
        <v>10.75</v>
      </c>
    </row>
    <row r="59" spans="1:6" ht="11.85" customHeight="1">
      <c r="A59" s="292" t="s">
        <v>421</v>
      </c>
    </row>
    <row r="60" spans="1:6" ht="11.85" customHeight="1">
      <c r="A60" s="227" t="s">
        <v>284</v>
      </c>
    </row>
    <row r="61" spans="1:6" ht="11.85" customHeight="1">
      <c r="A61" s="227"/>
    </row>
    <row r="62" spans="1:6" ht="11.85" customHeight="1">
      <c r="A62" s="139" t="s">
        <v>285</v>
      </c>
    </row>
    <row r="63" spans="1:6" ht="11.85" customHeight="1">
      <c r="A63" s="292" t="s">
        <v>422</v>
      </c>
    </row>
    <row r="64" spans="1:6" ht="11.85" customHeight="1">
      <c r="A64" s="292" t="s">
        <v>423</v>
      </c>
    </row>
    <row r="65" spans="1:1" ht="11.85" customHeight="1">
      <c r="A65" s="292" t="s">
        <v>424</v>
      </c>
    </row>
    <row r="66" spans="1:1" ht="11.85" customHeight="1">
      <c r="A66" s="292" t="s">
        <v>287</v>
      </c>
    </row>
    <row r="67" spans="1:1" ht="11.85" customHeight="1">
      <c r="A67" s="292" t="s">
        <v>289</v>
      </c>
    </row>
    <row r="68" spans="1:1" ht="11.85" customHeight="1">
      <c r="A68" s="292" t="s">
        <v>425</v>
      </c>
    </row>
    <row r="69" spans="1:1" ht="11.85" customHeight="1">
      <c r="A69" s="292" t="s">
        <v>426</v>
      </c>
    </row>
    <row r="71" spans="1:1" ht="11.85" customHeight="1">
      <c r="A71" s="292" t="s">
        <v>291</v>
      </c>
    </row>
    <row r="72" spans="1:1" ht="11.85" customHeight="1">
      <c r="A72" s="292" t="s">
        <v>427</v>
      </c>
    </row>
    <row r="73" spans="1:1" ht="11.85" customHeight="1">
      <c r="A73" s="292" t="s">
        <v>428</v>
      </c>
    </row>
    <row r="74" spans="1:1" ht="11.85" customHeight="1">
      <c r="A74" s="292" t="s">
        <v>429</v>
      </c>
    </row>
    <row r="75" spans="1:1" ht="11.85" customHeight="1">
      <c r="A75" s="292" t="s">
        <v>430</v>
      </c>
    </row>
    <row r="76" spans="1:1" ht="11.85" customHeight="1">
      <c r="A76" s="292" t="s">
        <v>431</v>
      </c>
    </row>
    <row r="77" spans="1:1" ht="11.85" customHeight="1">
      <c r="A77" s="292" t="s">
        <v>432</v>
      </c>
    </row>
    <row r="78" spans="1:1" ht="11.85" customHeight="1">
      <c r="A78" s="292" t="s">
        <v>433</v>
      </c>
    </row>
    <row r="79" spans="1:1" ht="11.85" customHeight="1">
      <c r="A79" s="292" t="s">
        <v>434</v>
      </c>
    </row>
    <row r="80" spans="1:1" ht="11.85" customHeight="1">
      <c r="A80" s="292" t="s">
        <v>435</v>
      </c>
    </row>
    <row r="81" spans="1:1" ht="11.85" customHeight="1">
      <c r="A81" s="292" t="s">
        <v>436</v>
      </c>
    </row>
    <row r="82" spans="1:1" ht="11.85" customHeight="1">
      <c r="A82" s="292" t="s">
        <v>437</v>
      </c>
    </row>
    <row r="83" spans="1:1" ht="11.85" customHeight="1">
      <c r="A83" s="292" t="s">
        <v>438</v>
      </c>
    </row>
    <row r="84" spans="1:1" ht="11.85" customHeight="1">
      <c r="A84" s="292" t="s">
        <v>439</v>
      </c>
    </row>
    <row r="85" spans="1:1" ht="11.85" customHeight="1">
      <c r="A85" s="292" t="s">
        <v>440</v>
      </c>
    </row>
    <row r="86" spans="1:1" ht="11.85" customHeight="1">
      <c r="A86" s="292" t="s">
        <v>441</v>
      </c>
    </row>
    <row r="87" spans="1:1" ht="11.85" customHeight="1">
      <c r="A87" s="292" t="s">
        <v>442</v>
      </c>
    </row>
    <row r="88" spans="1:1" ht="11.85" customHeight="1">
      <c r="A88" s="292" t="s">
        <v>443</v>
      </c>
    </row>
    <row r="89" spans="1:1" ht="11.85" customHeight="1">
      <c r="A89" s="292" t="s">
        <v>444</v>
      </c>
    </row>
    <row r="90" spans="1:1" ht="11.85" customHeight="1">
      <c r="A90" s="292" t="s">
        <v>445</v>
      </c>
    </row>
    <row r="91" spans="1:1" ht="11.85" customHeight="1">
      <c r="A91" s="292" t="s">
        <v>446</v>
      </c>
    </row>
    <row r="92" spans="1:1" ht="11.85" customHeight="1">
      <c r="A92" s="292" t="s">
        <v>447</v>
      </c>
    </row>
    <row r="93" spans="1:1" ht="11.85" customHeight="1">
      <c r="A93" s="292" t="s">
        <v>448</v>
      </c>
    </row>
    <row r="94" spans="1:1" ht="11.85" customHeight="1">
      <c r="A94" s="292" t="s">
        <v>449</v>
      </c>
    </row>
    <row r="95" spans="1:1" ht="11.85" customHeight="1">
      <c r="A95" s="292" t="s">
        <v>450</v>
      </c>
    </row>
    <row r="96" spans="1:1" ht="11.85" customHeight="1">
      <c r="A96" s="292" t="s">
        <v>451</v>
      </c>
    </row>
    <row r="97" spans="1:1" ht="11.85" customHeight="1">
      <c r="A97" s="292" t="s">
        <v>452</v>
      </c>
    </row>
    <row r="98" spans="1:1" ht="11.85" customHeight="1">
      <c r="A98" s="292" t="s">
        <v>453</v>
      </c>
    </row>
    <row r="99" spans="1:1" ht="11.85" customHeight="1">
      <c r="A99" s="292" t="s">
        <v>454</v>
      </c>
    </row>
    <row r="100" spans="1:1" ht="11.85" customHeight="1">
      <c r="A100" s="292" t="s">
        <v>455</v>
      </c>
    </row>
    <row r="101" spans="1:1" ht="11.85" customHeight="1">
      <c r="A101" s="292" t="s">
        <v>456</v>
      </c>
    </row>
    <row r="102" spans="1:1" ht="11.85" customHeight="1">
      <c r="A102" s="292" t="s">
        <v>457</v>
      </c>
    </row>
    <row r="103" spans="1:1" ht="11.85" customHeight="1">
      <c r="A103" s="292" t="s">
        <v>458</v>
      </c>
    </row>
    <row r="104" spans="1:1" ht="11.85" customHeight="1">
      <c r="A104" s="292" t="s">
        <v>459</v>
      </c>
    </row>
    <row r="105" spans="1:1" ht="11.85" customHeight="1">
      <c r="A105" s="292" t="s">
        <v>460</v>
      </c>
    </row>
    <row r="106" spans="1:1" ht="11.85" customHeight="1">
      <c r="A106" s="292" t="s">
        <v>461</v>
      </c>
    </row>
    <row r="107" spans="1:1" ht="11.85" customHeight="1">
      <c r="A107" s="292" t="s">
        <v>462</v>
      </c>
    </row>
    <row r="108" spans="1:1" ht="11.85" customHeight="1">
      <c r="A108" s="292" t="s">
        <v>463</v>
      </c>
    </row>
    <row r="109" spans="1:1" ht="11.85" customHeight="1">
      <c r="A109" s="292" t="s">
        <v>464</v>
      </c>
    </row>
    <row r="110" spans="1:1" ht="11.85" customHeight="1">
      <c r="A110" s="292" t="s">
        <v>465</v>
      </c>
    </row>
    <row r="111" spans="1:1" ht="11.85" customHeight="1">
      <c r="A111" s="292" t="s">
        <v>466</v>
      </c>
    </row>
    <row r="112" spans="1:1" ht="11.85" customHeight="1">
      <c r="A112" s="292" t="s">
        <v>467</v>
      </c>
    </row>
    <row r="113" spans="1:1" ht="11.85" customHeight="1">
      <c r="A113" s="292" t="s">
        <v>468</v>
      </c>
    </row>
    <row r="114" spans="1:1" ht="11.85" customHeight="1">
      <c r="A114" s="292" t="s">
        <v>469</v>
      </c>
    </row>
    <row r="115" spans="1:1" ht="11.85" customHeight="1">
      <c r="A115" s="292" t="s">
        <v>470</v>
      </c>
    </row>
    <row r="116" spans="1:1" ht="11.85" customHeight="1">
      <c r="A116" s="292" t="s">
        <v>471</v>
      </c>
    </row>
    <row r="117" spans="1:1" ht="11.85" customHeight="1">
      <c r="A117" s="292" t="s">
        <v>472</v>
      </c>
    </row>
    <row r="118" spans="1:1" ht="11.85" customHeight="1">
      <c r="A118" s="292" t="s">
        <v>473</v>
      </c>
    </row>
    <row r="119" spans="1:1" ht="11.85" customHeight="1">
      <c r="A119" s="292" t="s">
        <v>474</v>
      </c>
    </row>
    <row r="120" spans="1:1" ht="11.85" customHeight="1">
      <c r="A120" s="292" t="s">
        <v>475</v>
      </c>
    </row>
    <row r="121" spans="1:1" ht="11.85" customHeight="1">
      <c r="A121" s="292" t="s">
        <v>476</v>
      </c>
    </row>
    <row r="122" spans="1:1" ht="11.85" customHeight="1">
      <c r="A122" s="292" t="s">
        <v>477</v>
      </c>
    </row>
    <row r="123" spans="1:1" ht="11.85" customHeight="1">
      <c r="A123" s="292" t="s">
        <v>478</v>
      </c>
    </row>
    <row r="124" spans="1:1" ht="11.85" customHeight="1">
      <c r="A124" s="292" t="s">
        <v>479</v>
      </c>
    </row>
    <row r="125" spans="1:1" ht="11.85" customHeight="1">
      <c r="A125" s="292" t="s">
        <v>480</v>
      </c>
    </row>
    <row r="126" spans="1:1" ht="11.85" customHeight="1">
      <c r="A126" s="292" t="s">
        <v>481</v>
      </c>
    </row>
    <row r="127" spans="1:1" ht="11.85" customHeight="1">
      <c r="A127" s="292" t="s">
        <v>482</v>
      </c>
    </row>
    <row r="128" spans="1:1" ht="11.85" customHeight="1">
      <c r="A128" s="292" t="s">
        <v>483</v>
      </c>
    </row>
    <row r="129" spans="1:1" ht="11.85" customHeight="1">
      <c r="A129" s="292" t="s">
        <v>484</v>
      </c>
    </row>
    <row r="130" spans="1:1" ht="11.85" customHeight="1">
      <c r="A130" s="292" t="s">
        <v>485</v>
      </c>
    </row>
    <row r="131" spans="1:1" ht="11.85" customHeight="1">
      <c r="A131" s="292" t="s">
        <v>486</v>
      </c>
    </row>
    <row r="132" spans="1:1" ht="11.85" customHeight="1">
      <c r="A132" s="292" t="s">
        <v>487</v>
      </c>
    </row>
    <row r="133" spans="1:1" ht="11.85" customHeight="1">
      <c r="A133" s="292" t="s">
        <v>488</v>
      </c>
    </row>
    <row r="134" spans="1:1" ht="11.85" customHeight="1">
      <c r="A134" s="292" t="s">
        <v>489</v>
      </c>
    </row>
    <row r="135" spans="1:1" ht="11.85" customHeight="1">
      <c r="A135" s="292" t="s">
        <v>490</v>
      </c>
    </row>
    <row r="136" spans="1:1" ht="11.85" customHeight="1">
      <c r="A136" s="292" t="s">
        <v>491</v>
      </c>
    </row>
    <row r="137" spans="1:1" ht="11.85" customHeight="1">
      <c r="A137" s="292" t="s">
        <v>492</v>
      </c>
    </row>
    <row r="138" spans="1:1" ht="11.85" customHeight="1">
      <c r="A138" s="292"/>
    </row>
    <row r="139" spans="1:1" ht="11.85" customHeight="1">
      <c r="A139" s="292" t="s">
        <v>329</v>
      </c>
    </row>
    <row r="140" spans="1:1" ht="11.85" customHeight="1">
      <c r="A140" s="292" t="s">
        <v>493</v>
      </c>
    </row>
    <row r="141" spans="1:1" ht="11.85" customHeight="1">
      <c r="A141" s="292" t="s">
        <v>494</v>
      </c>
    </row>
  </sheetData>
  <mergeCells count="1">
    <mergeCell ref="A3:D3"/>
  </mergeCells>
  <conditionalFormatting sqref="F7:F24">
    <cfRule type="expression" dxfId="9" priority="10">
      <formula>$I7=1</formula>
    </cfRule>
  </conditionalFormatting>
  <conditionalFormatting sqref="F25:F31">
    <cfRule type="expression" dxfId="8" priority="9">
      <formula>$I25=1</formula>
    </cfRule>
  </conditionalFormatting>
  <conditionalFormatting sqref="F32:F37">
    <cfRule type="expression" dxfId="7" priority="8">
      <formula>$I32=1</formula>
    </cfRule>
  </conditionalFormatting>
  <conditionalFormatting sqref="F38:F43">
    <cfRule type="expression" dxfId="6" priority="7">
      <formula>$I38=1</formula>
    </cfRule>
  </conditionalFormatting>
  <conditionalFormatting sqref="F44:F49">
    <cfRule type="expression" dxfId="5" priority="6">
      <formula>$I44=1</formula>
    </cfRule>
  </conditionalFormatting>
  <conditionalFormatting sqref="F50:F52">
    <cfRule type="expression" dxfId="4" priority="5">
      <formula>$I50=1</formula>
    </cfRule>
  </conditionalFormatting>
  <conditionalFormatting sqref="F53">
    <cfRule type="expression" dxfId="3" priority="4">
      <formula>$I53=1</formula>
    </cfRule>
  </conditionalFormatting>
  <conditionalFormatting sqref="F54">
    <cfRule type="expression" dxfId="2" priority="3">
      <formula>$I54=1</formula>
    </cfRule>
  </conditionalFormatting>
  <conditionalFormatting sqref="F55">
    <cfRule type="expression" dxfId="1" priority="2">
      <formula>$I55=1</formula>
    </cfRule>
  </conditionalFormatting>
  <conditionalFormatting sqref="F56">
    <cfRule type="expression" dxfId="0" priority="1">
      <formula>$I56=1</formula>
    </cfRule>
  </conditionalFormatting>
  <hyperlinks>
    <hyperlink ref="A1" location="TOC!A1" display="Return to info tab" xr:uid="{00000000-0004-0000-1000-000000000000}"/>
    <hyperlink ref="A60" r:id="rId1" xr:uid="{00000000-0004-0000-1000-000001000000}"/>
  </hyperlinks>
  <printOptions horizontalCentered="1"/>
  <pageMargins left="0.5" right="0.5" top="0.43" bottom="0.75" header="0.28999999999999998" footer="0.5"/>
  <pageSetup scale="74" firstPageNumber="20" orientation="portrait" useFirstPageNumber="1" r:id="rId2"/>
  <headerFooter alignWithMargins="0"/>
  <rowBreaks count="1" manualBreakCount="1">
    <brk id="58" max="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>
    <tabColor rgb="FF7030A0"/>
  </sheetPr>
  <dimension ref="A1:D64"/>
  <sheetViews>
    <sheetView zoomScaleNormal="100" workbookViewId="0"/>
  </sheetViews>
  <sheetFormatPr defaultColWidth="9.109375" defaultRowHeight="14.4"/>
  <cols>
    <col min="1" max="1" width="20.88671875" style="200" customWidth="1"/>
    <col min="2" max="2" width="43.33203125" style="201" customWidth="1"/>
    <col min="3" max="16384" width="9.109375" style="200"/>
  </cols>
  <sheetData>
    <row r="1" spans="1:4">
      <c r="A1" s="224" t="s">
        <v>268</v>
      </c>
    </row>
    <row r="2" spans="1:4" s="205" customFormat="1" ht="17.399999999999999" customHeight="1">
      <c r="A2" s="330" t="str">
        <f>"Table 14.  "&amp;(('Table 1'!F6)+2)&amp;" State Personal Income Tax Rates"</f>
        <v>Table 14.  2022 State Personal Income Tax Rates</v>
      </c>
      <c r="B2" s="330"/>
      <c r="C2" s="207"/>
      <c r="D2" s="207"/>
    </row>
    <row r="3" spans="1:4" s="205" customFormat="1" ht="11.1" customHeight="1">
      <c r="A3" s="208"/>
      <c r="B3" s="208"/>
      <c r="C3" s="208"/>
      <c r="D3" s="207"/>
    </row>
    <row r="4" spans="1:4" s="205" customFormat="1" ht="9" customHeight="1">
      <c r="B4" s="206"/>
    </row>
    <row r="5" spans="1:4" s="205" customFormat="1" ht="15" customHeight="1">
      <c r="A5" s="329" t="s">
        <v>3</v>
      </c>
      <c r="B5" s="257" t="s">
        <v>260</v>
      </c>
    </row>
    <row r="6" spans="1:4" s="204" customFormat="1">
      <c r="A6" s="329"/>
      <c r="B6" s="258" t="s">
        <v>259</v>
      </c>
    </row>
    <row r="7" spans="1:4">
      <c r="A7" s="260" t="s">
        <v>48</v>
      </c>
      <c r="B7" s="261" t="s">
        <v>258</v>
      </c>
    </row>
    <row r="8" spans="1:4">
      <c r="A8" s="260" t="s">
        <v>6</v>
      </c>
      <c r="B8" s="261" t="s">
        <v>108</v>
      </c>
    </row>
    <row r="9" spans="1:4">
      <c r="A9" s="260" t="s">
        <v>297</v>
      </c>
      <c r="B9" s="261" t="s">
        <v>269</v>
      </c>
    </row>
    <row r="10" spans="1:4">
      <c r="A10" s="260" t="s">
        <v>364</v>
      </c>
      <c r="B10" s="261" t="s">
        <v>366</v>
      </c>
    </row>
    <row r="11" spans="1:4">
      <c r="A11" s="260" t="s">
        <v>365</v>
      </c>
      <c r="B11" s="261" t="s">
        <v>278</v>
      </c>
    </row>
    <row r="12" spans="1:4">
      <c r="A12" s="260" t="s">
        <v>41</v>
      </c>
      <c r="B12" s="261">
        <v>4.5499999999999999E-2</v>
      </c>
    </row>
    <row r="13" spans="1:4">
      <c r="A13" s="260" t="s">
        <v>17</v>
      </c>
      <c r="B13" s="261" t="s">
        <v>257</v>
      </c>
    </row>
    <row r="14" spans="1:4">
      <c r="A14" s="260" t="s">
        <v>29</v>
      </c>
      <c r="B14" s="261" t="s">
        <v>270</v>
      </c>
    </row>
    <row r="15" spans="1:4">
      <c r="A15" s="260" t="s">
        <v>52</v>
      </c>
      <c r="B15" s="262" t="s">
        <v>108</v>
      </c>
    </row>
    <row r="16" spans="1:4">
      <c r="A16" s="260" t="s">
        <v>44</v>
      </c>
      <c r="B16" s="261" t="s">
        <v>271</v>
      </c>
    </row>
    <row r="17" spans="1:2">
      <c r="A17" s="260" t="s">
        <v>106</v>
      </c>
      <c r="B17" s="261" t="s">
        <v>256</v>
      </c>
    </row>
    <row r="18" spans="1:2">
      <c r="A18" s="260" t="s">
        <v>298</v>
      </c>
      <c r="B18" s="261" t="s">
        <v>367</v>
      </c>
    </row>
    <row r="19" spans="1:2">
      <c r="A19" s="260" t="s">
        <v>299</v>
      </c>
      <c r="B19" s="261">
        <v>4.9500000000000002E-2</v>
      </c>
    </row>
    <row r="20" spans="1:2">
      <c r="A20" s="260" t="s">
        <v>38</v>
      </c>
      <c r="B20" s="261">
        <v>3.2300000000000002E-2</v>
      </c>
    </row>
    <row r="21" spans="1:2">
      <c r="A21" s="260" t="s">
        <v>300</v>
      </c>
      <c r="B21" s="261" t="s">
        <v>272</v>
      </c>
    </row>
    <row r="22" spans="1:2">
      <c r="A22" s="260" t="s">
        <v>39</v>
      </c>
      <c r="B22" s="261" t="s">
        <v>255</v>
      </c>
    </row>
    <row r="23" spans="1:2">
      <c r="A23" s="260" t="s">
        <v>30</v>
      </c>
      <c r="B23" s="261">
        <v>0.05</v>
      </c>
    </row>
    <row r="24" spans="1:2">
      <c r="A24" s="260" t="s">
        <v>34</v>
      </c>
      <c r="B24" s="259" t="s">
        <v>368</v>
      </c>
    </row>
    <row r="25" spans="1:2">
      <c r="A25" s="260" t="s">
        <v>301</v>
      </c>
      <c r="B25" s="261" t="s">
        <v>254</v>
      </c>
    </row>
    <row r="26" spans="1:2">
      <c r="A26" s="260" t="s">
        <v>21</v>
      </c>
      <c r="B26" s="261" t="s">
        <v>247</v>
      </c>
    </row>
    <row r="27" spans="1:2">
      <c r="A27" s="260" t="s">
        <v>22</v>
      </c>
      <c r="B27" s="261">
        <v>0.05</v>
      </c>
    </row>
    <row r="28" spans="1:2">
      <c r="A28" s="260" t="s">
        <v>302</v>
      </c>
      <c r="B28" s="261">
        <v>4.2500000000000003E-2</v>
      </c>
    </row>
    <row r="29" spans="1:2">
      <c r="A29" s="260" t="s">
        <v>303</v>
      </c>
      <c r="B29" s="261" t="s">
        <v>350</v>
      </c>
    </row>
    <row r="30" spans="1:2">
      <c r="A30" s="260" t="s">
        <v>23</v>
      </c>
      <c r="B30" s="261" t="s">
        <v>369</v>
      </c>
    </row>
    <row r="31" spans="1:2">
      <c r="A31" s="260" t="s">
        <v>304</v>
      </c>
      <c r="B31" s="261" t="s">
        <v>370</v>
      </c>
    </row>
    <row r="32" spans="1:2">
      <c r="A32" s="260" t="s">
        <v>305</v>
      </c>
      <c r="B32" s="261" t="s">
        <v>371</v>
      </c>
    </row>
    <row r="33" spans="1:2">
      <c r="A33" s="260" t="s">
        <v>306</v>
      </c>
      <c r="B33" s="261" t="s">
        <v>253</v>
      </c>
    </row>
    <row r="34" spans="1:2">
      <c r="A34" s="260" t="s">
        <v>31</v>
      </c>
      <c r="B34" s="262" t="s">
        <v>108</v>
      </c>
    </row>
    <row r="35" spans="1:2">
      <c r="A35" s="260" t="s">
        <v>49</v>
      </c>
      <c r="B35" s="261" t="s">
        <v>273</v>
      </c>
    </row>
    <row r="36" spans="1:2">
      <c r="A36" s="260" t="s">
        <v>12</v>
      </c>
      <c r="B36" s="261" t="s">
        <v>274</v>
      </c>
    </row>
    <row r="37" spans="1:2">
      <c r="A37" s="260" t="s">
        <v>252</v>
      </c>
      <c r="B37" s="261" t="s">
        <v>351</v>
      </c>
    </row>
    <row r="38" spans="1:2">
      <c r="A38" s="260" t="s">
        <v>176</v>
      </c>
      <c r="B38" s="263" t="s">
        <v>372</v>
      </c>
    </row>
    <row r="39" spans="1:2">
      <c r="A39" s="260" t="s">
        <v>35</v>
      </c>
      <c r="B39" s="261">
        <v>4.99E-2</v>
      </c>
    </row>
    <row r="40" spans="1:2">
      <c r="A40" s="260" t="s">
        <v>307</v>
      </c>
      <c r="B40" s="261" t="s">
        <v>251</v>
      </c>
    </row>
    <row r="41" spans="1:2">
      <c r="A41" s="260" t="s">
        <v>308</v>
      </c>
      <c r="B41" s="264" t="s">
        <v>373</v>
      </c>
    </row>
    <row r="42" spans="1:2">
      <c r="A42" s="260" t="s">
        <v>50</v>
      </c>
      <c r="B42" s="261" t="s">
        <v>374</v>
      </c>
    </row>
    <row r="43" spans="1:2">
      <c r="A43" s="260" t="s">
        <v>309</v>
      </c>
      <c r="B43" s="261" t="s">
        <v>275</v>
      </c>
    </row>
    <row r="44" spans="1:2">
      <c r="A44" s="260" t="s">
        <v>28</v>
      </c>
      <c r="B44" s="261">
        <v>3.0700000000000002E-2</v>
      </c>
    </row>
    <row r="45" spans="1:2">
      <c r="A45" s="260" t="s">
        <v>310</v>
      </c>
      <c r="B45" s="261" t="s">
        <v>250</v>
      </c>
    </row>
    <row r="46" spans="1:2">
      <c r="A46" s="260" t="s">
        <v>311</v>
      </c>
      <c r="B46" s="261" t="s">
        <v>276</v>
      </c>
    </row>
    <row r="47" spans="1:2">
      <c r="A47" s="260" t="s">
        <v>107</v>
      </c>
      <c r="B47" s="261" t="s">
        <v>108</v>
      </c>
    </row>
    <row r="48" spans="1:2">
      <c r="A48" s="260" t="s">
        <v>53</v>
      </c>
      <c r="B48" s="261" t="s">
        <v>108</v>
      </c>
    </row>
    <row r="49" spans="1:2">
      <c r="A49" s="260" t="s">
        <v>40</v>
      </c>
      <c r="B49" s="261" t="s">
        <v>108</v>
      </c>
    </row>
    <row r="50" spans="1:2">
      <c r="A50" s="260" t="s">
        <v>249</v>
      </c>
      <c r="B50" s="261">
        <v>4.9500000000000002E-2</v>
      </c>
    </row>
    <row r="51" spans="1:2">
      <c r="A51" s="260" t="s">
        <v>312</v>
      </c>
      <c r="B51" s="261" t="s">
        <v>277</v>
      </c>
    </row>
    <row r="52" spans="1:2">
      <c r="A52" s="260" t="s">
        <v>248</v>
      </c>
      <c r="B52" s="261" t="s">
        <v>247</v>
      </c>
    </row>
    <row r="53" spans="1:2">
      <c r="A53" s="260" t="s">
        <v>242</v>
      </c>
      <c r="B53" s="261" t="s">
        <v>108</v>
      </c>
    </row>
    <row r="54" spans="1:2">
      <c r="A54" s="260" t="s">
        <v>14</v>
      </c>
      <c r="B54" s="261" t="s">
        <v>246</v>
      </c>
    </row>
    <row r="55" spans="1:2">
      <c r="A55" s="260" t="s">
        <v>313</v>
      </c>
      <c r="B55" s="261" t="s">
        <v>352</v>
      </c>
    </row>
    <row r="56" spans="1:2">
      <c r="A56" s="260" t="s">
        <v>16</v>
      </c>
      <c r="B56" s="261" t="s">
        <v>108</v>
      </c>
    </row>
    <row r="57" spans="1:2">
      <c r="A57" s="260" t="s">
        <v>109</v>
      </c>
      <c r="B57" s="261" t="s">
        <v>375</v>
      </c>
    </row>
    <row r="58" spans="1:2">
      <c r="A58" s="203"/>
      <c r="B58" s="202"/>
    </row>
    <row r="59" spans="1:2">
      <c r="A59" s="139" t="s">
        <v>286</v>
      </c>
      <c r="B59" s="139"/>
    </row>
    <row r="60" spans="1:2">
      <c r="A60" s="227" t="s">
        <v>284</v>
      </c>
      <c r="B60" s="227"/>
    </row>
    <row r="61" spans="1:2">
      <c r="A61" s="292" t="s">
        <v>495</v>
      </c>
    </row>
    <row r="62" spans="1:2">
      <c r="A62" s="292" t="s">
        <v>496</v>
      </c>
    </row>
    <row r="63" spans="1:2">
      <c r="A63" s="292" t="s">
        <v>497</v>
      </c>
    </row>
    <row r="64" spans="1:2">
      <c r="A64" s="292" t="s">
        <v>498</v>
      </c>
    </row>
  </sheetData>
  <mergeCells count="2">
    <mergeCell ref="A5:A6"/>
    <mergeCell ref="A2:B2"/>
  </mergeCells>
  <hyperlinks>
    <hyperlink ref="A1" location="TOC!A1" display="Return to info tab" xr:uid="{00000000-0004-0000-1100-000000000000}"/>
    <hyperlink ref="A60" r:id="rId1" xr:uid="{00000000-0004-0000-1100-000001000000}"/>
  </hyperlinks>
  <printOptions horizontalCentered="1" verticalCentered="1"/>
  <pageMargins left="0.7" right="0.7" top="0.25" bottom="0.25" header="0.3" footer="0.3"/>
  <pageSetup scale="86" orientation="portrait" r:id="rId2"/>
  <rowBreaks count="1" manualBreakCount="1">
    <brk id="57" max="1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>
    <tabColor rgb="FF7030A0"/>
  </sheetPr>
  <dimension ref="A1:H75"/>
  <sheetViews>
    <sheetView showGridLines="0" zoomScaleNormal="100" workbookViewId="0"/>
  </sheetViews>
  <sheetFormatPr defaultColWidth="9.44140625" defaultRowHeight="11.4"/>
  <cols>
    <col min="1" max="1" width="18" style="209" customWidth="1"/>
    <col min="2" max="2" width="8.5546875" style="194" customWidth="1"/>
    <col min="3" max="3" width="9" style="194" customWidth="1"/>
    <col min="4" max="5" width="9.44140625" style="194"/>
    <col min="6" max="7" width="10.5546875" style="194" customWidth="1"/>
    <col min="8" max="8" width="14.77734375" style="194" customWidth="1"/>
    <col min="9" max="253" width="9.44140625" style="194"/>
    <col min="254" max="254" width="17.44140625" style="194" customWidth="1"/>
    <col min="255" max="255" width="11.33203125" style="194" customWidth="1"/>
    <col min="256" max="257" width="10.5546875" style="194" customWidth="1"/>
    <col min="258" max="258" width="11.88671875" style="194" customWidth="1"/>
    <col min="259" max="259" width="9" style="194" customWidth="1"/>
    <col min="260" max="509" width="9.44140625" style="194"/>
    <col min="510" max="510" width="17.44140625" style="194" customWidth="1"/>
    <col min="511" max="511" width="11.33203125" style="194" customWidth="1"/>
    <col min="512" max="513" width="10.5546875" style="194" customWidth="1"/>
    <col min="514" max="514" width="11.88671875" style="194" customWidth="1"/>
    <col min="515" max="515" width="9" style="194" customWidth="1"/>
    <col min="516" max="765" width="9.44140625" style="194"/>
    <col min="766" max="766" width="17.44140625" style="194" customWidth="1"/>
    <col min="767" max="767" width="11.33203125" style="194" customWidth="1"/>
    <col min="768" max="769" width="10.5546875" style="194" customWidth="1"/>
    <col min="770" max="770" width="11.88671875" style="194" customWidth="1"/>
    <col min="771" max="771" width="9" style="194" customWidth="1"/>
    <col min="772" max="1021" width="9.44140625" style="194"/>
    <col min="1022" max="1022" width="17.44140625" style="194" customWidth="1"/>
    <col min="1023" max="1023" width="11.33203125" style="194" customWidth="1"/>
    <col min="1024" max="1025" width="10.5546875" style="194" customWidth="1"/>
    <col min="1026" max="1026" width="11.88671875" style="194" customWidth="1"/>
    <col min="1027" max="1027" width="9" style="194" customWidth="1"/>
    <col min="1028" max="1277" width="9.44140625" style="194"/>
    <col min="1278" max="1278" width="17.44140625" style="194" customWidth="1"/>
    <col min="1279" max="1279" width="11.33203125" style="194" customWidth="1"/>
    <col min="1280" max="1281" width="10.5546875" style="194" customWidth="1"/>
    <col min="1282" max="1282" width="11.88671875" style="194" customWidth="1"/>
    <col min="1283" max="1283" width="9" style="194" customWidth="1"/>
    <col min="1284" max="1533" width="9.44140625" style="194"/>
    <col min="1534" max="1534" width="17.44140625" style="194" customWidth="1"/>
    <col min="1535" max="1535" width="11.33203125" style="194" customWidth="1"/>
    <col min="1536" max="1537" width="10.5546875" style="194" customWidth="1"/>
    <col min="1538" max="1538" width="11.88671875" style="194" customWidth="1"/>
    <col min="1539" max="1539" width="9" style="194" customWidth="1"/>
    <col min="1540" max="1789" width="9.44140625" style="194"/>
    <col min="1790" max="1790" width="17.44140625" style="194" customWidth="1"/>
    <col min="1791" max="1791" width="11.33203125" style="194" customWidth="1"/>
    <col min="1792" max="1793" width="10.5546875" style="194" customWidth="1"/>
    <col min="1794" max="1794" width="11.88671875" style="194" customWidth="1"/>
    <col min="1795" max="1795" width="9" style="194" customWidth="1"/>
    <col min="1796" max="2045" width="9.44140625" style="194"/>
    <col min="2046" max="2046" width="17.44140625" style="194" customWidth="1"/>
    <col min="2047" max="2047" width="11.33203125" style="194" customWidth="1"/>
    <col min="2048" max="2049" width="10.5546875" style="194" customWidth="1"/>
    <col min="2050" max="2050" width="11.88671875" style="194" customWidth="1"/>
    <col min="2051" max="2051" width="9" style="194" customWidth="1"/>
    <col min="2052" max="2301" width="9.44140625" style="194"/>
    <col min="2302" max="2302" width="17.44140625" style="194" customWidth="1"/>
    <col min="2303" max="2303" width="11.33203125" style="194" customWidth="1"/>
    <col min="2304" max="2305" width="10.5546875" style="194" customWidth="1"/>
    <col min="2306" max="2306" width="11.88671875" style="194" customWidth="1"/>
    <col min="2307" max="2307" width="9" style="194" customWidth="1"/>
    <col min="2308" max="2557" width="9.44140625" style="194"/>
    <col min="2558" max="2558" width="17.44140625" style="194" customWidth="1"/>
    <col min="2559" max="2559" width="11.33203125" style="194" customWidth="1"/>
    <col min="2560" max="2561" width="10.5546875" style="194" customWidth="1"/>
    <col min="2562" max="2562" width="11.88671875" style="194" customWidth="1"/>
    <col min="2563" max="2563" width="9" style="194" customWidth="1"/>
    <col min="2564" max="2813" width="9.44140625" style="194"/>
    <col min="2814" max="2814" width="17.44140625" style="194" customWidth="1"/>
    <col min="2815" max="2815" width="11.33203125" style="194" customWidth="1"/>
    <col min="2816" max="2817" width="10.5546875" style="194" customWidth="1"/>
    <col min="2818" max="2818" width="11.88671875" style="194" customWidth="1"/>
    <col min="2819" max="2819" width="9" style="194" customWidth="1"/>
    <col min="2820" max="3069" width="9.44140625" style="194"/>
    <col min="3070" max="3070" width="17.44140625" style="194" customWidth="1"/>
    <col min="3071" max="3071" width="11.33203125" style="194" customWidth="1"/>
    <col min="3072" max="3073" width="10.5546875" style="194" customWidth="1"/>
    <col min="3074" max="3074" width="11.88671875" style="194" customWidth="1"/>
    <col min="3075" max="3075" width="9" style="194" customWidth="1"/>
    <col min="3076" max="3325" width="9.44140625" style="194"/>
    <col min="3326" max="3326" width="17.44140625" style="194" customWidth="1"/>
    <col min="3327" max="3327" width="11.33203125" style="194" customWidth="1"/>
    <col min="3328" max="3329" width="10.5546875" style="194" customWidth="1"/>
    <col min="3330" max="3330" width="11.88671875" style="194" customWidth="1"/>
    <col min="3331" max="3331" width="9" style="194" customWidth="1"/>
    <col min="3332" max="3581" width="9.44140625" style="194"/>
    <col min="3582" max="3582" width="17.44140625" style="194" customWidth="1"/>
    <col min="3583" max="3583" width="11.33203125" style="194" customWidth="1"/>
    <col min="3584" max="3585" width="10.5546875" style="194" customWidth="1"/>
    <col min="3586" max="3586" width="11.88671875" style="194" customWidth="1"/>
    <col min="3587" max="3587" width="9" style="194" customWidth="1"/>
    <col min="3588" max="3837" width="9.44140625" style="194"/>
    <col min="3838" max="3838" width="17.44140625" style="194" customWidth="1"/>
    <col min="3839" max="3839" width="11.33203125" style="194" customWidth="1"/>
    <col min="3840" max="3841" width="10.5546875" style="194" customWidth="1"/>
    <col min="3842" max="3842" width="11.88671875" style="194" customWidth="1"/>
    <col min="3843" max="3843" width="9" style="194" customWidth="1"/>
    <col min="3844" max="4093" width="9.44140625" style="194"/>
    <col min="4094" max="4094" width="17.44140625" style="194" customWidth="1"/>
    <col min="4095" max="4095" width="11.33203125" style="194" customWidth="1"/>
    <col min="4096" max="4097" width="10.5546875" style="194" customWidth="1"/>
    <col min="4098" max="4098" width="11.88671875" style="194" customWidth="1"/>
    <col min="4099" max="4099" width="9" style="194" customWidth="1"/>
    <col min="4100" max="4349" width="9.44140625" style="194"/>
    <col min="4350" max="4350" width="17.44140625" style="194" customWidth="1"/>
    <col min="4351" max="4351" width="11.33203125" style="194" customWidth="1"/>
    <col min="4352" max="4353" width="10.5546875" style="194" customWidth="1"/>
    <col min="4354" max="4354" width="11.88671875" style="194" customWidth="1"/>
    <col min="4355" max="4355" width="9" style="194" customWidth="1"/>
    <col min="4356" max="4605" width="9.44140625" style="194"/>
    <col min="4606" max="4606" width="17.44140625" style="194" customWidth="1"/>
    <col min="4607" max="4607" width="11.33203125" style="194" customWidth="1"/>
    <col min="4608" max="4609" width="10.5546875" style="194" customWidth="1"/>
    <col min="4610" max="4610" width="11.88671875" style="194" customWidth="1"/>
    <col min="4611" max="4611" width="9" style="194" customWidth="1"/>
    <col min="4612" max="4861" width="9.44140625" style="194"/>
    <col min="4862" max="4862" width="17.44140625" style="194" customWidth="1"/>
    <col min="4863" max="4863" width="11.33203125" style="194" customWidth="1"/>
    <col min="4864" max="4865" width="10.5546875" style="194" customWidth="1"/>
    <col min="4866" max="4866" width="11.88671875" style="194" customWidth="1"/>
    <col min="4867" max="4867" width="9" style="194" customWidth="1"/>
    <col min="4868" max="5117" width="9.44140625" style="194"/>
    <col min="5118" max="5118" width="17.44140625" style="194" customWidth="1"/>
    <col min="5119" max="5119" width="11.33203125" style="194" customWidth="1"/>
    <col min="5120" max="5121" width="10.5546875" style="194" customWidth="1"/>
    <col min="5122" max="5122" width="11.88671875" style="194" customWidth="1"/>
    <col min="5123" max="5123" width="9" style="194" customWidth="1"/>
    <col min="5124" max="5373" width="9.44140625" style="194"/>
    <col min="5374" max="5374" width="17.44140625" style="194" customWidth="1"/>
    <col min="5375" max="5375" width="11.33203125" style="194" customWidth="1"/>
    <col min="5376" max="5377" width="10.5546875" style="194" customWidth="1"/>
    <col min="5378" max="5378" width="11.88671875" style="194" customWidth="1"/>
    <col min="5379" max="5379" width="9" style="194" customWidth="1"/>
    <col min="5380" max="5629" width="9.44140625" style="194"/>
    <col min="5630" max="5630" width="17.44140625" style="194" customWidth="1"/>
    <col min="5631" max="5631" width="11.33203125" style="194" customWidth="1"/>
    <col min="5632" max="5633" width="10.5546875" style="194" customWidth="1"/>
    <col min="5634" max="5634" width="11.88671875" style="194" customWidth="1"/>
    <col min="5635" max="5635" width="9" style="194" customWidth="1"/>
    <col min="5636" max="5885" width="9.44140625" style="194"/>
    <col min="5886" max="5886" width="17.44140625" style="194" customWidth="1"/>
    <col min="5887" max="5887" width="11.33203125" style="194" customWidth="1"/>
    <col min="5888" max="5889" width="10.5546875" style="194" customWidth="1"/>
    <col min="5890" max="5890" width="11.88671875" style="194" customWidth="1"/>
    <col min="5891" max="5891" width="9" style="194" customWidth="1"/>
    <col min="5892" max="6141" width="9.44140625" style="194"/>
    <col min="6142" max="6142" width="17.44140625" style="194" customWidth="1"/>
    <col min="6143" max="6143" width="11.33203125" style="194" customWidth="1"/>
    <col min="6144" max="6145" width="10.5546875" style="194" customWidth="1"/>
    <col min="6146" max="6146" width="11.88671875" style="194" customWidth="1"/>
    <col min="6147" max="6147" width="9" style="194" customWidth="1"/>
    <col min="6148" max="6397" width="9.44140625" style="194"/>
    <col min="6398" max="6398" width="17.44140625" style="194" customWidth="1"/>
    <col min="6399" max="6399" width="11.33203125" style="194" customWidth="1"/>
    <col min="6400" max="6401" width="10.5546875" style="194" customWidth="1"/>
    <col min="6402" max="6402" width="11.88671875" style="194" customWidth="1"/>
    <col min="6403" max="6403" width="9" style="194" customWidth="1"/>
    <col min="6404" max="6653" width="9.44140625" style="194"/>
    <col min="6654" max="6654" width="17.44140625" style="194" customWidth="1"/>
    <col min="6655" max="6655" width="11.33203125" style="194" customWidth="1"/>
    <col min="6656" max="6657" width="10.5546875" style="194" customWidth="1"/>
    <col min="6658" max="6658" width="11.88671875" style="194" customWidth="1"/>
    <col min="6659" max="6659" width="9" style="194" customWidth="1"/>
    <col min="6660" max="6909" width="9.44140625" style="194"/>
    <col min="6910" max="6910" width="17.44140625" style="194" customWidth="1"/>
    <col min="6911" max="6911" width="11.33203125" style="194" customWidth="1"/>
    <col min="6912" max="6913" width="10.5546875" style="194" customWidth="1"/>
    <col min="6914" max="6914" width="11.88671875" style="194" customWidth="1"/>
    <col min="6915" max="6915" width="9" style="194" customWidth="1"/>
    <col min="6916" max="7165" width="9.44140625" style="194"/>
    <col min="7166" max="7166" width="17.44140625" style="194" customWidth="1"/>
    <col min="7167" max="7167" width="11.33203125" style="194" customWidth="1"/>
    <col min="7168" max="7169" width="10.5546875" style="194" customWidth="1"/>
    <col min="7170" max="7170" width="11.88671875" style="194" customWidth="1"/>
    <col min="7171" max="7171" width="9" style="194" customWidth="1"/>
    <col min="7172" max="7421" width="9.44140625" style="194"/>
    <col min="7422" max="7422" width="17.44140625" style="194" customWidth="1"/>
    <col min="7423" max="7423" width="11.33203125" style="194" customWidth="1"/>
    <col min="7424" max="7425" width="10.5546875" style="194" customWidth="1"/>
    <col min="7426" max="7426" width="11.88671875" style="194" customWidth="1"/>
    <col min="7427" max="7427" width="9" style="194" customWidth="1"/>
    <col min="7428" max="7677" width="9.44140625" style="194"/>
    <col min="7678" max="7678" width="17.44140625" style="194" customWidth="1"/>
    <col min="7679" max="7679" width="11.33203125" style="194" customWidth="1"/>
    <col min="7680" max="7681" width="10.5546875" style="194" customWidth="1"/>
    <col min="7682" max="7682" width="11.88671875" style="194" customWidth="1"/>
    <col min="7683" max="7683" width="9" style="194" customWidth="1"/>
    <col min="7684" max="7933" width="9.44140625" style="194"/>
    <col min="7934" max="7934" width="17.44140625" style="194" customWidth="1"/>
    <col min="7935" max="7935" width="11.33203125" style="194" customWidth="1"/>
    <col min="7936" max="7937" width="10.5546875" style="194" customWidth="1"/>
    <col min="7938" max="7938" width="11.88671875" style="194" customWidth="1"/>
    <col min="7939" max="7939" width="9" style="194" customWidth="1"/>
    <col min="7940" max="8189" width="9.44140625" style="194"/>
    <col min="8190" max="8190" width="17.44140625" style="194" customWidth="1"/>
    <col min="8191" max="8191" width="11.33203125" style="194" customWidth="1"/>
    <col min="8192" max="8193" width="10.5546875" style="194" customWidth="1"/>
    <col min="8194" max="8194" width="11.88671875" style="194" customWidth="1"/>
    <col min="8195" max="8195" width="9" style="194" customWidth="1"/>
    <col min="8196" max="8445" width="9.44140625" style="194"/>
    <col min="8446" max="8446" width="17.44140625" style="194" customWidth="1"/>
    <col min="8447" max="8447" width="11.33203125" style="194" customWidth="1"/>
    <col min="8448" max="8449" width="10.5546875" style="194" customWidth="1"/>
    <col min="8450" max="8450" width="11.88671875" style="194" customWidth="1"/>
    <col min="8451" max="8451" width="9" style="194" customWidth="1"/>
    <col min="8452" max="8701" width="9.44140625" style="194"/>
    <col min="8702" max="8702" width="17.44140625" style="194" customWidth="1"/>
    <col min="8703" max="8703" width="11.33203125" style="194" customWidth="1"/>
    <col min="8704" max="8705" width="10.5546875" style="194" customWidth="1"/>
    <col min="8706" max="8706" width="11.88671875" style="194" customWidth="1"/>
    <col min="8707" max="8707" width="9" style="194" customWidth="1"/>
    <col min="8708" max="8957" width="9.44140625" style="194"/>
    <col min="8958" max="8958" width="17.44140625" style="194" customWidth="1"/>
    <col min="8959" max="8959" width="11.33203125" style="194" customWidth="1"/>
    <col min="8960" max="8961" width="10.5546875" style="194" customWidth="1"/>
    <col min="8962" max="8962" width="11.88671875" style="194" customWidth="1"/>
    <col min="8963" max="8963" width="9" style="194" customWidth="1"/>
    <col min="8964" max="9213" width="9.44140625" style="194"/>
    <col min="9214" max="9214" width="17.44140625" style="194" customWidth="1"/>
    <col min="9215" max="9215" width="11.33203125" style="194" customWidth="1"/>
    <col min="9216" max="9217" width="10.5546875" style="194" customWidth="1"/>
    <col min="9218" max="9218" width="11.88671875" style="194" customWidth="1"/>
    <col min="9219" max="9219" width="9" style="194" customWidth="1"/>
    <col min="9220" max="9469" width="9.44140625" style="194"/>
    <col min="9470" max="9470" width="17.44140625" style="194" customWidth="1"/>
    <col min="9471" max="9471" width="11.33203125" style="194" customWidth="1"/>
    <col min="9472" max="9473" width="10.5546875" style="194" customWidth="1"/>
    <col min="9474" max="9474" width="11.88671875" style="194" customWidth="1"/>
    <col min="9475" max="9475" width="9" style="194" customWidth="1"/>
    <col min="9476" max="9725" width="9.44140625" style="194"/>
    <col min="9726" max="9726" width="17.44140625" style="194" customWidth="1"/>
    <col min="9727" max="9727" width="11.33203125" style="194" customWidth="1"/>
    <col min="9728" max="9729" width="10.5546875" style="194" customWidth="1"/>
    <col min="9730" max="9730" width="11.88671875" style="194" customWidth="1"/>
    <col min="9731" max="9731" width="9" style="194" customWidth="1"/>
    <col min="9732" max="9981" width="9.44140625" style="194"/>
    <col min="9982" max="9982" width="17.44140625" style="194" customWidth="1"/>
    <col min="9983" max="9983" width="11.33203125" style="194" customWidth="1"/>
    <col min="9984" max="9985" width="10.5546875" style="194" customWidth="1"/>
    <col min="9986" max="9986" width="11.88671875" style="194" customWidth="1"/>
    <col min="9987" max="9987" width="9" style="194" customWidth="1"/>
    <col min="9988" max="10237" width="9.44140625" style="194"/>
    <col min="10238" max="10238" width="17.44140625" style="194" customWidth="1"/>
    <col min="10239" max="10239" width="11.33203125" style="194" customWidth="1"/>
    <col min="10240" max="10241" width="10.5546875" style="194" customWidth="1"/>
    <col min="10242" max="10242" width="11.88671875" style="194" customWidth="1"/>
    <col min="10243" max="10243" width="9" style="194" customWidth="1"/>
    <col min="10244" max="10493" width="9.44140625" style="194"/>
    <col min="10494" max="10494" width="17.44140625" style="194" customWidth="1"/>
    <col min="10495" max="10495" width="11.33203125" style="194" customWidth="1"/>
    <col min="10496" max="10497" width="10.5546875" style="194" customWidth="1"/>
    <col min="10498" max="10498" width="11.88671875" style="194" customWidth="1"/>
    <col min="10499" max="10499" width="9" style="194" customWidth="1"/>
    <col min="10500" max="10749" width="9.44140625" style="194"/>
    <col min="10750" max="10750" width="17.44140625" style="194" customWidth="1"/>
    <col min="10751" max="10751" width="11.33203125" style="194" customWidth="1"/>
    <col min="10752" max="10753" width="10.5546875" style="194" customWidth="1"/>
    <col min="10754" max="10754" width="11.88671875" style="194" customWidth="1"/>
    <col min="10755" max="10755" width="9" style="194" customWidth="1"/>
    <col min="10756" max="11005" width="9.44140625" style="194"/>
    <col min="11006" max="11006" width="17.44140625" style="194" customWidth="1"/>
    <col min="11007" max="11007" width="11.33203125" style="194" customWidth="1"/>
    <col min="11008" max="11009" width="10.5546875" style="194" customWidth="1"/>
    <col min="11010" max="11010" width="11.88671875" style="194" customWidth="1"/>
    <col min="11011" max="11011" width="9" style="194" customWidth="1"/>
    <col min="11012" max="11261" width="9.44140625" style="194"/>
    <col min="11262" max="11262" width="17.44140625" style="194" customWidth="1"/>
    <col min="11263" max="11263" width="11.33203125" style="194" customWidth="1"/>
    <col min="11264" max="11265" width="10.5546875" style="194" customWidth="1"/>
    <col min="11266" max="11266" width="11.88671875" style="194" customWidth="1"/>
    <col min="11267" max="11267" width="9" style="194" customWidth="1"/>
    <col min="11268" max="11517" width="9.44140625" style="194"/>
    <col min="11518" max="11518" width="17.44140625" style="194" customWidth="1"/>
    <col min="11519" max="11519" width="11.33203125" style="194" customWidth="1"/>
    <col min="11520" max="11521" width="10.5546875" style="194" customWidth="1"/>
    <col min="11522" max="11522" width="11.88671875" style="194" customWidth="1"/>
    <col min="11523" max="11523" width="9" style="194" customWidth="1"/>
    <col min="11524" max="11773" width="9.44140625" style="194"/>
    <col min="11774" max="11774" width="17.44140625" style="194" customWidth="1"/>
    <col min="11775" max="11775" width="11.33203125" style="194" customWidth="1"/>
    <col min="11776" max="11777" width="10.5546875" style="194" customWidth="1"/>
    <col min="11778" max="11778" width="11.88671875" style="194" customWidth="1"/>
    <col min="11779" max="11779" width="9" style="194" customWidth="1"/>
    <col min="11780" max="12029" width="9.44140625" style="194"/>
    <col min="12030" max="12030" width="17.44140625" style="194" customWidth="1"/>
    <col min="12031" max="12031" width="11.33203125" style="194" customWidth="1"/>
    <col min="12032" max="12033" width="10.5546875" style="194" customWidth="1"/>
    <col min="12034" max="12034" width="11.88671875" style="194" customWidth="1"/>
    <col min="12035" max="12035" width="9" style="194" customWidth="1"/>
    <col min="12036" max="12285" width="9.44140625" style="194"/>
    <col min="12286" max="12286" width="17.44140625" style="194" customWidth="1"/>
    <col min="12287" max="12287" width="11.33203125" style="194" customWidth="1"/>
    <col min="12288" max="12289" width="10.5546875" style="194" customWidth="1"/>
    <col min="12290" max="12290" width="11.88671875" style="194" customWidth="1"/>
    <col min="12291" max="12291" width="9" style="194" customWidth="1"/>
    <col min="12292" max="12541" width="9.44140625" style="194"/>
    <col min="12542" max="12542" width="17.44140625" style="194" customWidth="1"/>
    <col min="12543" max="12543" width="11.33203125" style="194" customWidth="1"/>
    <col min="12544" max="12545" width="10.5546875" style="194" customWidth="1"/>
    <col min="12546" max="12546" width="11.88671875" style="194" customWidth="1"/>
    <col min="12547" max="12547" width="9" style="194" customWidth="1"/>
    <col min="12548" max="12797" width="9.44140625" style="194"/>
    <col min="12798" max="12798" width="17.44140625" style="194" customWidth="1"/>
    <col min="12799" max="12799" width="11.33203125" style="194" customWidth="1"/>
    <col min="12800" max="12801" width="10.5546875" style="194" customWidth="1"/>
    <col min="12802" max="12802" width="11.88671875" style="194" customWidth="1"/>
    <col min="12803" max="12803" width="9" style="194" customWidth="1"/>
    <col min="12804" max="13053" width="9.44140625" style="194"/>
    <col min="13054" max="13054" width="17.44140625" style="194" customWidth="1"/>
    <col min="13055" max="13055" width="11.33203125" style="194" customWidth="1"/>
    <col min="13056" max="13057" width="10.5546875" style="194" customWidth="1"/>
    <col min="13058" max="13058" width="11.88671875" style="194" customWidth="1"/>
    <col min="13059" max="13059" width="9" style="194" customWidth="1"/>
    <col min="13060" max="13309" width="9.44140625" style="194"/>
    <col min="13310" max="13310" width="17.44140625" style="194" customWidth="1"/>
    <col min="13311" max="13311" width="11.33203125" style="194" customWidth="1"/>
    <col min="13312" max="13313" width="10.5546875" style="194" customWidth="1"/>
    <col min="13314" max="13314" width="11.88671875" style="194" customWidth="1"/>
    <col min="13315" max="13315" width="9" style="194" customWidth="1"/>
    <col min="13316" max="13565" width="9.44140625" style="194"/>
    <col min="13566" max="13566" width="17.44140625" style="194" customWidth="1"/>
    <col min="13567" max="13567" width="11.33203125" style="194" customWidth="1"/>
    <col min="13568" max="13569" width="10.5546875" style="194" customWidth="1"/>
    <col min="13570" max="13570" width="11.88671875" style="194" customWidth="1"/>
    <col min="13571" max="13571" width="9" style="194" customWidth="1"/>
    <col min="13572" max="13821" width="9.44140625" style="194"/>
    <col min="13822" max="13822" width="17.44140625" style="194" customWidth="1"/>
    <col min="13823" max="13823" width="11.33203125" style="194" customWidth="1"/>
    <col min="13824" max="13825" width="10.5546875" style="194" customWidth="1"/>
    <col min="13826" max="13826" width="11.88671875" style="194" customWidth="1"/>
    <col min="13827" max="13827" width="9" style="194" customWidth="1"/>
    <col min="13828" max="14077" width="9.44140625" style="194"/>
    <col min="14078" max="14078" width="17.44140625" style="194" customWidth="1"/>
    <col min="14079" max="14079" width="11.33203125" style="194" customWidth="1"/>
    <col min="14080" max="14081" width="10.5546875" style="194" customWidth="1"/>
    <col min="14082" max="14082" width="11.88671875" style="194" customWidth="1"/>
    <col min="14083" max="14083" width="9" style="194" customWidth="1"/>
    <col min="14084" max="14333" width="9.44140625" style="194"/>
    <col min="14334" max="14334" width="17.44140625" style="194" customWidth="1"/>
    <col min="14335" max="14335" width="11.33203125" style="194" customWidth="1"/>
    <col min="14336" max="14337" width="10.5546875" style="194" customWidth="1"/>
    <col min="14338" max="14338" width="11.88671875" style="194" customWidth="1"/>
    <col min="14339" max="14339" width="9" style="194" customWidth="1"/>
    <col min="14340" max="14589" width="9.44140625" style="194"/>
    <col min="14590" max="14590" width="17.44140625" style="194" customWidth="1"/>
    <col min="14591" max="14591" width="11.33203125" style="194" customWidth="1"/>
    <col min="14592" max="14593" width="10.5546875" style="194" customWidth="1"/>
    <col min="14594" max="14594" width="11.88671875" style="194" customWidth="1"/>
    <col min="14595" max="14595" width="9" style="194" customWidth="1"/>
    <col min="14596" max="14845" width="9.44140625" style="194"/>
    <col min="14846" max="14846" width="17.44140625" style="194" customWidth="1"/>
    <col min="14847" max="14847" width="11.33203125" style="194" customWidth="1"/>
    <col min="14848" max="14849" width="10.5546875" style="194" customWidth="1"/>
    <col min="14850" max="14850" width="11.88671875" style="194" customWidth="1"/>
    <col min="14851" max="14851" width="9" style="194" customWidth="1"/>
    <col min="14852" max="15101" width="9.44140625" style="194"/>
    <col min="15102" max="15102" width="17.44140625" style="194" customWidth="1"/>
    <col min="15103" max="15103" width="11.33203125" style="194" customWidth="1"/>
    <col min="15104" max="15105" width="10.5546875" style="194" customWidth="1"/>
    <col min="15106" max="15106" width="11.88671875" style="194" customWidth="1"/>
    <col min="15107" max="15107" width="9" style="194" customWidth="1"/>
    <col min="15108" max="15357" width="9.44140625" style="194"/>
    <col min="15358" max="15358" width="17.44140625" style="194" customWidth="1"/>
    <col min="15359" max="15359" width="11.33203125" style="194" customWidth="1"/>
    <col min="15360" max="15361" width="10.5546875" style="194" customWidth="1"/>
    <col min="15362" max="15362" width="11.88671875" style="194" customWidth="1"/>
    <col min="15363" max="15363" width="9" style="194" customWidth="1"/>
    <col min="15364" max="15613" width="9.44140625" style="194"/>
    <col min="15614" max="15614" width="17.44140625" style="194" customWidth="1"/>
    <col min="15615" max="15615" width="11.33203125" style="194" customWidth="1"/>
    <col min="15616" max="15617" width="10.5546875" style="194" customWidth="1"/>
    <col min="15618" max="15618" width="11.88671875" style="194" customWidth="1"/>
    <col min="15619" max="15619" width="9" style="194" customWidth="1"/>
    <col min="15620" max="15869" width="9.44140625" style="194"/>
    <col min="15870" max="15870" width="17.44140625" style="194" customWidth="1"/>
    <col min="15871" max="15871" width="11.33203125" style="194" customWidth="1"/>
    <col min="15872" max="15873" width="10.5546875" style="194" customWidth="1"/>
    <col min="15874" max="15874" width="11.88671875" style="194" customWidth="1"/>
    <col min="15875" max="15875" width="9" style="194" customWidth="1"/>
    <col min="15876" max="16125" width="9.44140625" style="194"/>
    <col min="16126" max="16126" width="17.44140625" style="194" customWidth="1"/>
    <col min="16127" max="16127" width="11.33203125" style="194" customWidth="1"/>
    <col min="16128" max="16129" width="10.5546875" style="194" customWidth="1"/>
    <col min="16130" max="16130" width="11.88671875" style="194" customWidth="1"/>
    <col min="16131" max="16131" width="9" style="194" customWidth="1"/>
    <col min="16132" max="16384" width="9.44140625" style="194"/>
  </cols>
  <sheetData>
    <row r="1" spans="1:8" ht="13.2">
      <c r="A1" s="224" t="s">
        <v>268</v>
      </c>
    </row>
    <row r="2" spans="1:8" ht="9.9" customHeight="1"/>
    <row r="3" spans="1:8" ht="17.399999999999999">
      <c r="A3" s="303" t="str">
        <f>"Table 15.  Comparison of State/Local Retail Sales Taxes - "&amp;(('Table 1'!F6)+2)</f>
        <v>Table 15.  Comparison of State/Local Retail Sales Taxes - 2022</v>
      </c>
      <c r="B3" s="303"/>
      <c r="C3" s="303"/>
      <c r="D3" s="303"/>
      <c r="E3" s="303"/>
      <c r="F3" s="303"/>
      <c r="G3" s="303"/>
      <c r="H3" s="303"/>
    </row>
    <row r="4" spans="1:8" ht="11.1" customHeight="1">
      <c r="A4" s="331"/>
      <c r="B4" s="331"/>
    </row>
    <row r="5" spans="1:8" ht="5.0999999999999996" customHeight="1"/>
    <row r="6" spans="1:8" ht="12.6" customHeight="1">
      <c r="A6" s="332" t="s">
        <v>110</v>
      </c>
      <c r="B6" s="332" t="s">
        <v>111</v>
      </c>
      <c r="C6" s="332" t="s">
        <v>112</v>
      </c>
      <c r="D6" s="332" t="s">
        <v>113</v>
      </c>
      <c r="E6" s="332" t="s">
        <v>114</v>
      </c>
      <c r="F6" s="332" t="s">
        <v>115</v>
      </c>
      <c r="G6" s="332"/>
      <c r="H6" s="332"/>
    </row>
    <row r="7" spans="1:8" ht="39.6">
      <c r="A7" s="332"/>
      <c r="B7" s="332"/>
      <c r="C7" s="332"/>
      <c r="D7" s="332"/>
      <c r="E7" s="332"/>
      <c r="F7" s="265" t="s">
        <v>116</v>
      </c>
      <c r="G7" s="266" t="s">
        <v>117</v>
      </c>
      <c r="H7" s="266" t="s">
        <v>118</v>
      </c>
    </row>
    <row r="8" spans="1:8">
      <c r="A8" s="210"/>
      <c r="B8" s="210"/>
      <c r="C8" s="210"/>
      <c r="D8" s="210"/>
      <c r="E8" s="210"/>
      <c r="F8" s="210"/>
      <c r="G8" s="210"/>
      <c r="H8" s="210"/>
    </row>
    <row r="9" spans="1:8" ht="13.2">
      <c r="A9" s="267" t="s">
        <v>119</v>
      </c>
      <c r="B9" s="268">
        <v>4</v>
      </c>
      <c r="C9" s="268">
        <v>5.2430000000000003</v>
      </c>
      <c r="D9" s="268">
        <f>B9+C9</f>
        <v>9.2430000000000003</v>
      </c>
      <c r="E9" s="268">
        <v>7.5</v>
      </c>
      <c r="F9" s="269"/>
      <c r="G9" s="269" t="s">
        <v>120</v>
      </c>
      <c r="H9" s="269"/>
    </row>
    <row r="10" spans="1:8" ht="13.2">
      <c r="A10" s="267" t="s">
        <v>121</v>
      </c>
      <c r="B10" s="268">
        <v>0</v>
      </c>
      <c r="C10" s="268">
        <v>1.76</v>
      </c>
      <c r="D10" s="268">
        <f t="shared" ref="D10:D59" si="0">B10+C10</f>
        <v>1.76</v>
      </c>
      <c r="E10" s="268">
        <v>7.5</v>
      </c>
      <c r="F10" s="270" t="s">
        <v>261</v>
      </c>
      <c r="G10" s="270" t="s">
        <v>261</v>
      </c>
      <c r="H10" s="270" t="s">
        <v>261</v>
      </c>
    </row>
    <row r="11" spans="1:8" ht="13.2">
      <c r="A11" s="267" t="s">
        <v>122</v>
      </c>
      <c r="B11" s="268">
        <v>5.6000000000000005</v>
      </c>
      <c r="C11" s="268">
        <v>2.7709999999999999</v>
      </c>
      <c r="D11" s="268">
        <f t="shared" si="0"/>
        <v>8.3710000000000004</v>
      </c>
      <c r="E11" s="268">
        <v>5.3</v>
      </c>
      <c r="F11" s="269" t="s">
        <v>120</v>
      </c>
      <c r="G11" s="269" t="s">
        <v>120</v>
      </c>
      <c r="H11" s="269"/>
    </row>
    <row r="12" spans="1:8" ht="13.2">
      <c r="A12" s="267" t="s">
        <v>123</v>
      </c>
      <c r="B12" s="268">
        <v>6.5</v>
      </c>
      <c r="C12" s="268">
        <v>2.9660000000000002</v>
      </c>
      <c r="D12" s="268">
        <f t="shared" si="0"/>
        <v>9.4660000000000011</v>
      </c>
      <c r="E12" s="268">
        <v>6.125</v>
      </c>
      <c r="F12" s="269" t="s">
        <v>280</v>
      </c>
      <c r="G12" s="269" t="s">
        <v>120</v>
      </c>
      <c r="H12" s="269"/>
    </row>
    <row r="13" spans="1:8" ht="13.2">
      <c r="A13" s="267" t="s">
        <v>314</v>
      </c>
      <c r="B13" s="268">
        <v>7.2499999999999991</v>
      </c>
      <c r="C13" s="268">
        <v>1.5680000000000001</v>
      </c>
      <c r="D13" s="268">
        <f t="shared" si="0"/>
        <v>8.8179999999999996</v>
      </c>
      <c r="E13" s="268">
        <v>2.5</v>
      </c>
      <c r="F13" s="269" t="s">
        <v>120</v>
      </c>
      <c r="G13" s="269" t="s">
        <v>120</v>
      </c>
      <c r="H13" s="269"/>
    </row>
    <row r="14" spans="1:8" ht="13.2">
      <c r="A14" s="267" t="s">
        <v>124</v>
      </c>
      <c r="B14" s="268">
        <v>2.9000000000000004</v>
      </c>
      <c r="C14" s="268">
        <v>4.8710000000000004</v>
      </c>
      <c r="D14" s="268">
        <f t="shared" si="0"/>
        <v>7.7710000000000008</v>
      </c>
      <c r="E14" s="268">
        <v>8.3000000000000007</v>
      </c>
      <c r="F14" s="269" t="s">
        <v>120</v>
      </c>
      <c r="G14" s="269" t="s">
        <v>120</v>
      </c>
      <c r="H14" s="269"/>
    </row>
    <row r="15" spans="1:8" ht="13.2">
      <c r="A15" s="267" t="s">
        <v>125</v>
      </c>
      <c r="B15" s="268">
        <v>6.35</v>
      </c>
      <c r="C15" s="268">
        <v>0</v>
      </c>
      <c r="D15" s="268">
        <f t="shared" si="0"/>
        <v>6.35</v>
      </c>
      <c r="E15" s="268">
        <v>0</v>
      </c>
      <c r="F15" s="269" t="s">
        <v>120</v>
      </c>
      <c r="G15" s="269" t="s">
        <v>120</v>
      </c>
      <c r="H15" s="269"/>
    </row>
    <row r="16" spans="1:8" ht="13.2">
      <c r="A16" s="267" t="s">
        <v>126</v>
      </c>
      <c r="B16" s="268">
        <v>0</v>
      </c>
      <c r="C16" s="268">
        <v>0</v>
      </c>
      <c r="D16" s="268">
        <f t="shared" si="0"/>
        <v>0</v>
      </c>
      <c r="E16" s="268">
        <v>0</v>
      </c>
      <c r="F16" s="270" t="s">
        <v>261</v>
      </c>
      <c r="G16" s="270" t="s">
        <v>261</v>
      </c>
      <c r="H16" s="270" t="s">
        <v>261</v>
      </c>
    </row>
    <row r="17" spans="1:8" ht="13.2">
      <c r="A17" s="267" t="s">
        <v>127</v>
      </c>
      <c r="B17" s="268">
        <v>6</v>
      </c>
      <c r="C17" s="268">
        <v>1.012</v>
      </c>
      <c r="D17" s="268">
        <f t="shared" si="0"/>
        <v>7.0120000000000005</v>
      </c>
      <c r="E17" s="268">
        <v>2</v>
      </c>
      <c r="F17" s="269" t="s">
        <v>120</v>
      </c>
      <c r="G17" s="269" t="s">
        <v>120</v>
      </c>
      <c r="H17" s="269" t="s">
        <v>120</v>
      </c>
    </row>
    <row r="18" spans="1:8" ht="13.2">
      <c r="A18" s="267" t="s">
        <v>128</v>
      </c>
      <c r="B18" s="268">
        <v>4</v>
      </c>
      <c r="C18" s="268">
        <v>3.3679999999999999</v>
      </c>
      <c r="D18" s="268">
        <f t="shared" si="0"/>
        <v>7.3680000000000003</v>
      </c>
      <c r="E18" s="268">
        <v>5</v>
      </c>
      <c r="F18" s="269" t="s">
        <v>129</v>
      </c>
      <c r="G18" s="269" t="s">
        <v>120</v>
      </c>
      <c r="H18" s="269"/>
    </row>
    <row r="19" spans="1:8" ht="13.2">
      <c r="A19" s="267" t="s">
        <v>130</v>
      </c>
      <c r="B19" s="268">
        <v>4</v>
      </c>
      <c r="C19" s="268">
        <v>0.443</v>
      </c>
      <c r="D19" s="268">
        <f t="shared" si="0"/>
        <v>4.4429999999999996</v>
      </c>
      <c r="E19" s="268">
        <v>0.5</v>
      </c>
      <c r="F19" s="269"/>
      <c r="G19" s="269" t="s">
        <v>120</v>
      </c>
      <c r="H19" s="269"/>
    </row>
    <row r="20" spans="1:8" ht="13.2">
      <c r="A20" s="267" t="s">
        <v>131</v>
      </c>
      <c r="B20" s="268">
        <v>6</v>
      </c>
      <c r="C20" s="268">
        <v>2.1999999999999999E-2</v>
      </c>
      <c r="D20" s="268">
        <f t="shared" si="0"/>
        <v>6.0220000000000002</v>
      </c>
      <c r="E20" s="268">
        <v>3</v>
      </c>
      <c r="F20" s="269"/>
      <c r="G20" s="269" t="s">
        <v>120</v>
      </c>
      <c r="H20" s="269"/>
    </row>
    <row r="21" spans="1:8" ht="13.2">
      <c r="A21" s="267" t="s">
        <v>132</v>
      </c>
      <c r="B21" s="268">
        <v>6.25</v>
      </c>
      <c r="C21" s="268">
        <v>2.48</v>
      </c>
      <c r="D21" s="268">
        <f t="shared" si="0"/>
        <v>8.73</v>
      </c>
      <c r="E21" s="268">
        <v>5.25</v>
      </c>
      <c r="F21" s="268">
        <v>1</v>
      </c>
      <c r="G21" s="268">
        <v>1</v>
      </c>
      <c r="H21" s="268">
        <v>1</v>
      </c>
    </row>
    <row r="22" spans="1:8" ht="13.2">
      <c r="A22" s="267" t="s">
        <v>133</v>
      </c>
      <c r="B22" s="268">
        <v>7.0000000000000009</v>
      </c>
      <c r="C22" s="268">
        <v>0</v>
      </c>
      <c r="D22" s="268">
        <f t="shared" si="0"/>
        <v>7.0000000000000009</v>
      </c>
      <c r="E22" s="268">
        <v>0</v>
      </c>
      <c r="F22" s="269" t="s">
        <v>120</v>
      </c>
      <c r="G22" s="269" t="s">
        <v>120</v>
      </c>
      <c r="H22" s="269"/>
    </row>
    <row r="23" spans="1:8" ht="13.2">
      <c r="A23" s="267" t="s">
        <v>134</v>
      </c>
      <c r="B23" s="268">
        <v>6</v>
      </c>
      <c r="C23" s="268">
        <v>0.94399999999999995</v>
      </c>
      <c r="D23" s="268">
        <f t="shared" si="0"/>
        <v>6.944</v>
      </c>
      <c r="E23" s="268">
        <v>1</v>
      </c>
      <c r="F23" s="269" t="s">
        <v>120</v>
      </c>
      <c r="G23" s="269" t="s">
        <v>120</v>
      </c>
      <c r="H23" s="269"/>
    </row>
    <row r="24" spans="1:8" ht="13.2">
      <c r="A24" s="267" t="s">
        <v>135</v>
      </c>
      <c r="B24" s="268">
        <v>6.5</v>
      </c>
      <c r="C24" s="268">
        <v>2.2120000000000002</v>
      </c>
      <c r="D24" s="268">
        <f t="shared" si="0"/>
        <v>8.7119999999999997</v>
      </c>
      <c r="E24" s="268">
        <v>4.25</v>
      </c>
      <c r="F24" s="269"/>
      <c r="G24" s="269" t="s">
        <v>120</v>
      </c>
      <c r="H24" s="269"/>
    </row>
    <row r="25" spans="1:8" ht="13.2">
      <c r="A25" s="267" t="s">
        <v>136</v>
      </c>
      <c r="B25" s="268">
        <v>6</v>
      </c>
      <c r="C25" s="268">
        <v>0</v>
      </c>
      <c r="D25" s="268">
        <f t="shared" si="0"/>
        <v>6</v>
      </c>
      <c r="E25" s="268">
        <v>0</v>
      </c>
      <c r="F25" s="269" t="s">
        <v>120</v>
      </c>
      <c r="G25" s="269" t="s">
        <v>120</v>
      </c>
      <c r="H25" s="269"/>
    </row>
    <row r="26" spans="1:8" ht="13.2">
      <c r="A26" s="267" t="s">
        <v>137</v>
      </c>
      <c r="B26" s="268">
        <v>4.45</v>
      </c>
      <c r="C26" s="268">
        <v>5.0990000000000002</v>
      </c>
      <c r="D26" s="268">
        <f t="shared" si="0"/>
        <v>9.5489999999999995</v>
      </c>
      <c r="E26" s="268">
        <v>7</v>
      </c>
      <c r="F26" s="269" t="s">
        <v>129</v>
      </c>
      <c r="G26" s="269" t="s">
        <v>120</v>
      </c>
      <c r="H26" s="269"/>
    </row>
    <row r="27" spans="1:8" ht="13.2">
      <c r="A27" s="267" t="s">
        <v>138</v>
      </c>
      <c r="B27" s="268">
        <v>5.5</v>
      </c>
      <c r="C27" s="268">
        <v>0</v>
      </c>
      <c r="D27" s="268">
        <f t="shared" si="0"/>
        <v>5.5</v>
      </c>
      <c r="E27" s="268">
        <v>0</v>
      </c>
      <c r="F27" s="269" t="s">
        <v>120</v>
      </c>
      <c r="G27" s="269" t="s">
        <v>120</v>
      </c>
      <c r="H27" s="269"/>
    </row>
    <row r="28" spans="1:8" ht="13.2">
      <c r="A28" s="267" t="s">
        <v>139</v>
      </c>
      <c r="B28" s="268">
        <v>6</v>
      </c>
      <c r="C28" s="268">
        <v>0</v>
      </c>
      <c r="D28" s="268">
        <f t="shared" si="0"/>
        <v>6</v>
      </c>
      <c r="E28" s="268">
        <v>0</v>
      </c>
      <c r="F28" s="269" t="s">
        <v>120</v>
      </c>
      <c r="G28" s="269" t="s">
        <v>120</v>
      </c>
      <c r="H28" s="269" t="s">
        <v>120</v>
      </c>
    </row>
    <row r="29" spans="1:8" ht="13.2">
      <c r="A29" s="267" t="s">
        <v>140</v>
      </c>
      <c r="B29" s="268">
        <v>6.25</v>
      </c>
      <c r="C29" s="268">
        <v>0</v>
      </c>
      <c r="D29" s="268">
        <f t="shared" si="0"/>
        <v>6.25</v>
      </c>
      <c r="E29" s="268">
        <v>0</v>
      </c>
      <c r="F29" s="269" t="s">
        <v>120</v>
      </c>
      <c r="G29" s="269" t="s">
        <v>120</v>
      </c>
      <c r="H29" s="269"/>
    </row>
    <row r="30" spans="1:8" ht="13.2">
      <c r="A30" s="267" t="s">
        <v>141</v>
      </c>
      <c r="B30" s="268">
        <v>6</v>
      </c>
      <c r="C30" s="268">
        <v>0</v>
      </c>
      <c r="D30" s="268">
        <f t="shared" si="0"/>
        <v>6</v>
      </c>
      <c r="E30" s="268">
        <v>0</v>
      </c>
      <c r="F30" s="269" t="s">
        <v>120</v>
      </c>
      <c r="G30" s="269" t="s">
        <v>120</v>
      </c>
      <c r="H30" s="269"/>
    </row>
    <row r="31" spans="1:8" ht="13.2">
      <c r="A31" s="267" t="s">
        <v>142</v>
      </c>
      <c r="B31" s="268">
        <v>6.8750000000000009</v>
      </c>
      <c r="C31" s="268">
        <v>0.61499999999999999</v>
      </c>
      <c r="D31" s="268">
        <f t="shared" si="0"/>
        <v>7.4900000000000011</v>
      </c>
      <c r="E31" s="268">
        <v>2</v>
      </c>
      <c r="F31" s="269" t="s">
        <v>120</v>
      </c>
      <c r="G31" s="269" t="s">
        <v>120</v>
      </c>
      <c r="H31" s="269" t="s">
        <v>120</v>
      </c>
    </row>
    <row r="32" spans="1:8" ht="13.2">
      <c r="A32" s="267" t="s">
        <v>143</v>
      </c>
      <c r="B32" s="268">
        <v>7.0000000000000009</v>
      </c>
      <c r="C32" s="268">
        <v>6.7000000000000004E-2</v>
      </c>
      <c r="D32" s="268">
        <f t="shared" si="0"/>
        <v>7.0670000000000011</v>
      </c>
      <c r="E32" s="268">
        <v>1</v>
      </c>
      <c r="F32" s="269"/>
      <c r="G32" s="269" t="s">
        <v>120</v>
      </c>
      <c r="H32" s="269"/>
    </row>
    <row r="33" spans="1:8" ht="13.2">
      <c r="A33" s="267" t="s">
        <v>144</v>
      </c>
      <c r="B33" s="268">
        <v>4.2250000000000005</v>
      </c>
      <c r="C33" s="268">
        <v>4.0720000000000001</v>
      </c>
      <c r="D33" s="268">
        <f t="shared" si="0"/>
        <v>8.2970000000000006</v>
      </c>
      <c r="E33" s="268">
        <v>5.7629999999999999</v>
      </c>
      <c r="F33" s="269" t="s">
        <v>353</v>
      </c>
      <c r="G33" s="269" t="s">
        <v>120</v>
      </c>
      <c r="H33" s="269"/>
    </row>
    <row r="34" spans="1:8" ht="13.2">
      <c r="A34" s="267" t="s">
        <v>145</v>
      </c>
      <c r="B34" s="268">
        <v>0</v>
      </c>
      <c r="C34" s="268">
        <v>0</v>
      </c>
      <c r="D34" s="268">
        <f t="shared" si="0"/>
        <v>0</v>
      </c>
      <c r="E34" s="268">
        <v>0</v>
      </c>
      <c r="F34" s="270" t="s">
        <v>261</v>
      </c>
      <c r="G34" s="270" t="s">
        <v>261</v>
      </c>
      <c r="H34" s="270" t="s">
        <v>261</v>
      </c>
    </row>
    <row r="35" spans="1:8" ht="13.2">
      <c r="A35" s="267" t="s">
        <v>146</v>
      </c>
      <c r="B35" s="268">
        <v>5.5</v>
      </c>
      <c r="C35" s="268">
        <v>1.4430000000000001</v>
      </c>
      <c r="D35" s="268">
        <f t="shared" si="0"/>
        <v>6.9429999999999996</v>
      </c>
      <c r="E35" s="268">
        <v>2.5</v>
      </c>
      <c r="F35" s="269" t="s">
        <v>120</v>
      </c>
      <c r="G35" s="269" t="s">
        <v>120</v>
      </c>
      <c r="H35" s="269"/>
    </row>
    <row r="36" spans="1:8" ht="13.2">
      <c r="A36" s="267" t="s">
        <v>279</v>
      </c>
      <c r="B36" s="268">
        <v>6.8500000000000005</v>
      </c>
      <c r="C36" s="268">
        <v>1.377</v>
      </c>
      <c r="D36" s="268">
        <f t="shared" si="0"/>
        <v>8.2270000000000003</v>
      </c>
      <c r="E36" s="268">
        <v>1.5249999999999999</v>
      </c>
      <c r="F36" s="269" t="s">
        <v>120</v>
      </c>
      <c r="G36" s="269" t="s">
        <v>120</v>
      </c>
      <c r="H36" s="269"/>
    </row>
    <row r="37" spans="1:8" ht="13.2">
      <c r="A37" s="267" t="s">
        <v>147</v>
      </c>
      <c r="B37" s="268">
        <v>0</v>
      </c>
      <c r="C37" s="268">
        <v>0</v>
      </c>
      <c r="D37" s="268">
        <f t="shared" si="0"/>
        <v>0</v>
      </c>
      <c r="E37" s="268">
        <v>0</v>
      </c>
      <c r="F37" s="270" t="s">
        <v>261</v>
      </c>
      <c r="G37" s="270" t="s">
        <v>261</v>
      </c>
      <c r="H37" s="270" t="s">
        <v>261</v>
      </c>
    </row>
    <row r="38" spans="1:8" ht="13.2">
      <c r="A38" s="267" t="s">
        <v>148</v>
      </c>
      <c r="B38" s="268">
        <v>6.625</v>
      </c>
      <c r="C38" s="268">
        <v>-2.5000000000000001E-2</v>
      </c>
      <c r="D38" s="268">
        <f t="shared" si="0"/>
        <v>6.6</v>
      </c>
      <c r="E38" s="268">
        <v>3.3130000000000002</v>
      </c>
      <c r="F38" s="269" t="s">
        <v>120</v>
      </c>
      <c r="G38" s="269" t="s">
        <v>120</v>
      </c>
      <c r="H38" s="269" t="s">
        <v>120</v>
      </c>
    </row>
    <row r="39" spans="1:8" ht="13.2">
      <c r="A39" s="267" t="s">
        <v>149</v>
      </c>
      <c r="B39" s="268">
        <v>5.125</v>
      </c>
      <c r="C39" s="268">
        <v>2.7210000000000001</v>
      </c>
      <c r="D39" s="268">
        <f t="shared" si="0"/>
        <v>7.8460000000000001</v>
      </c>
      <c r="E39" s="268">
        <v>4.3129999999999997</v>
      </c>
      <c r="F39" s="269" t="s">
        <v>120</v>
      </c>
      <c r="G39" s="269" t="s">
        <v>120</v>
      </c>
      <c r="H39" s="269"/>
    </row>
    <row r="40" spans="1:8" ht="13.2">
      <c r="A40" s="267" t="s">
        <v>150</v>
      </c>
      <c r="B40" s="268">
        <v>4</v>
      </c>
      <c r="C40" s="268">
        <v>4.5220000000000002</v>
      </c>
      <c r="D40" s="268">
        <f t="shared" si="0"/>
        <v>8.5220000000000002</v>
      </c>
      <c r="E40" s="268">
        <v>4.875</v>
      </c>
      <c r="F40" s="269" t="s">
        <v>120</v>
      </c>
      <c r="G40" s="269" t="s">
        <v>120</v>
      </c>
      <c r="H40" s="269" t="s">
        <v>120</v>
      </c>
    </row>
    <row r="41" spans="1:8" ht="13.2">
      <c r="A41" s="267" t="s">
        <v>151</v>
      </c>
      <c r="B41" s="268">
        <v>4.75</v>
      </c>
      <c r="C41" s="268">
        <v>2.2349999999999999</v>
      </c>
      <c r="D41" s="268">
        <f t="shared" si="0"/>
        <v>6.9849999999999994</v>
      </c>
      <c r="E41" s="268">
        <v>2.75</v>
      </c>
      <c r="F41" s="269" t="s">
        <v>129</v>
      </c>
      <c r="G41" s="269" t="s">
        <v>120</v>
      </c>
      <c r="H41" s="269"/>
    </row>
    <row r="42" spans="1:8" ht="13.2">
      <c r="A42" s="267" t="s">
        <v>152</v>
      </c>
      <c r="B42" s="268">
        <v>5</v>
      </c>
      <c r="C42" s="268">
        <v>1.9610000000000001</v>
      </c>
      <c r="D42" s="268">
        <f t="shared" si="0"/>
        <v>6.9610000000000003</v>
      </c>
      <c r="E42" s="268">
        <v>3.5</v>
      </c>
      <c r="F42" s="269" t="s">
        <v>120</v>
      </c>
      <c r="G42" s="269" t="s">
        <v>120</v>
      </c>
      <c r="H42" s="269"/>
    </row>
    <row r="43" spans="1:8" ht="13.2">
      <c r="A43" s="267" t="s">
        <v>153</v>
      </c>
      <c r="B43" s="268">
        <v>5.75</v>
      </c>
      <c r="C43" s="268">
        <v>1.4950000000000001</v>
      </c>
      <c r="D43" s="268">
        <f t="shared" si="0"/>
        <v>7.2450000000000001</v>
      </c>
      <c r="E43" s="268">
        <v>2.25</v>
      </c>
      <c r="F43" s="269" t="s">
        <v>120</v>
      </c>
      <c r="G43" s="269" t="s">
        <v>120</v>
      </c>
      <c r="H43" s="269"/>
    </row>
    <row r="44" spans="1:8" ht="13.2">
      <c r="A44" s="267" t="s">
        <v>154</v>
      </c>
      <c r="B44" s="268">
        <v>4.5</v>
      </c>
      <c r="C44" s="268">
        <v>4.492</v>
      </c>
      <c r="D44" s="268">
        <f t="shared" si="0"/>
        <v>8.9920000000000009</v>
      </c>
      <c r="E44" s="268">
        <v>7</v>
      </c>
      <c r="F44" s="269"/>
      <c r="G44" s="269" t="s">
        <v>120</v>
      </c>
      <c r="H44" s="269"/>
    </row>
    <row r="45" spans="1:8" ht="13.2">
      <c r="A45" s="267" t="s">
        <v>155</v>
      </c>
      <c r="B45" s="268">
        <v>0</v>
      </c>
      <c r="C45" s="268">
        <v>0</v>
      </c>
      <c r="D45" s="268">
        <f t="shared" si="0"/>
        <v>0</v>
      </c>
      <c r="E45" s="268">
        <v>0</v>
      </c>
      <c r="F45" s="270" t="s">
        <v>261</v>
      </c>
      <c r="G45" s="270" t="s">
        <v>261</v>
      </c>
      <c r="H45" s="270" t="s">
        <v>261</v>
      </c>
    </row>
    <row r="46" spans="1:8" ht="13.2">
      <c r="A46" s="267" t="s">
        <v>156</v>
      </c>
      <c r="B46" s="268">
        <v>6</v>
      </c>
      <c r="C46" s="268">
        <v>0.33500000000000002</v>
      </c>
      <c r="D46" s="268">
        <f t="shared" si="0"/>
        <v>6.335</v>
      </c>
      <c r="E46" s="268">
        <v>2</v>
      </c>
      <c r="F46" s="269"/>
      <c r="G46" s="269"/>
      <c r="H46" s="269"/>
    </row>
    <row r="47" spans="1:8" ht="13.2">
      <c r="A47" s="267" t="s">
        <v>157</v>
      </c>
      <c r="B47" s="268">
        <v>7.0000000000000009</v>
      </c>
      <c r="C47" s="268">
        <v>0</v>
      </c>
      <c r="D47" s="268">
        <f t="shared" si="0"/>
        <v>7.0000000000000009</v>
      </c>
      <c r="E47" s="268">
        <v>0</v>
      </c>
      <c r="F47" s="269" t="s">
        <v>120</v>
      </c>
      <c r="G47" s="269" t="s">
        <v>120</v>
      </c>
      <c r="H47" s="269"/>
    </row>
    <row r="48" spans="1:8" ht="13.2">
      <c r="A48" s="267" t="s">
        <v>158</v>
      </c>
      <c r="B48" s="268">
        <v>6</v>
      </c>
      <c r="C48" s="268">
        <v>1.44</v>
      </c>
      <c r="D48" s="268">
        <f t="shared" si="0"/>
        <v>7.4399999999999995</v>
      </c>
      <c r="E48" s="268">
        <v>3</v>
      </c>
      <c r="F48" s="269" t="s">
        <v>120</v>
      </c>
      <c r="G48" s="269" t="s">
        <v>120</v>
      </c>
      <c r="H48" s="269"/>
    </row>
    <row r="49" spans="1:8" ht="13.2">
      <c r="A49" s="267" t="s">
        <v>159</v>
      </c>
      <c r="B49" s="268">
        <v>4.5</v>
      </c>
      <c r="C49" s="268">
        <v>1.8959999999999999</v>
      </c>
      <c r="D49" s="268">
        <f t="shared" si="0"/>
        <v>6.3959999999999999</v>
      </c>
      <c r="E49" s="268">
        <v>4.5</v>
      </c>
      <c r="F49" s="269"/>
      <c r="G49" s="269" t="s">
        <v>120</v>
      </c>
      <c r="H49" s="269"/>
    </row>
    <row r="50" spans="1:8" ht="13.2">
      <c r="A50" s="267" t="s">
        <v>160</v>
      </c>
      <c r="B50" s="268">
        <v>7.0000000000000009</v>
      </c>
      <c r="C50" s="268">
        <v>2.5470000000000002</v>
      </c>
      <c r="D50" s="268">
        <f t="shared" si="0"/>
        <v>9.5470000000000006</v>
      </c>
      <c r="E50" s="268">
        <v>2.75</v>
      </c>
      <c r="F50" s="269" t="s">
        <v>281</v>
      </c>
      <c r="G50" s="269" t="s">
        <v>120</v>
      </c>
      <c r="H50" s="269"/>
    </row>
    <row r="51" spans="1:8" ht="13.2">
      <c r="A51" s="267" t="s">
        <v>161</v>
      </c>
      <c r="B51" s="268">
        <v>6.25</v>
      </c>
      <c r="C51" s="268">
        <v>1.9470000000000001</v>
      </c>
      <c r="D51" s="268">
        <f t="shared" si="0"/>
        <v>8.1969999999999992</v>
      </c>
      <c r="E51" s="268">
        <v>2</v>
      </c>
      <c r="F51" s="269" t="s">
        <v>120</v>
      </c>
      <c r="G51" s="269" t="s">
        <v>120</v>
      </c>
      <c r="H51" s="269" t="s">
        <v>120</v>
      </c>
    </row>
    <row r="52" spans="1:8" ht="13.2">
      <c r="A52" s="267" t="s">
        <v>162</v>
      </c>
      <c r="B52" s="268">
        <v>6.1</v>
      </c>
      <c r="C52" s="268">
        <v>1.0900000000000001</v>
      </c>
      <c r="D52" s="268">
        <f t="shared" si="0"/>
        <v>7.1899999999999995</v>
      </c>
      <c r="E52" s="268">
        <v>2.95</v>
      </c>
      <c r="F52" s="269" t="s">
        <v>282</v>
      </c>
      <c r="G52" s="269" t="s">
        <v>120</v>
      </c>
      <c r="H52" s="269"/>
    </row>
    <row r="53" spans="1:8" ht="13.2">
      <c r="A53" s="267" t="s">
        <v>163</v>
      </c>
      <c r="B53" s="268">
        <v>6</v>
      </c>
      <c r="C53" s="268">
        <v>0.23799999999999999</v>
      </c>
      <c r="D53" s="268">
        <f t="shared" si="0"/>
        <v>6.2379999999999995</v>
      </c>
      <c r="E53" s="268">
        <v>1</v>
      </c>
      <c r="F53" s="269" t="s">
        <v>120</v>
      </c>
      <c r="G53" s="269" t="s">
        <v>120</v>
      </c>
      <c r="H53" s="269" t="s">
        <v>120</v>
      </c>
    </row>
    <row r="54" spans="1:8" ht="13.2">
      <c r="A54" s="267" t="s">
        <v>164</v>
      </c>
      <c r="B54" s="268" t="s">
        <v>328</v>
      </c>
      <c r="C54" s="268">
        <v>0.45400000000000001</v>
      </c>
      <c r="D54" s="268">
        <v>5.7539999999999996</v>
      </c>
      <c r="E54" s="268">
        <v>0.7</v>
      </c>
      <c r="F54" s="269" t="s">
        <v>283</v>
      </c>
      <c r="G54" s="269" t="s">
        <v>120</v>
      </c>
      <c r="H54" s="269" t="s">
        <v>120</v>
      </c>
    </row>
    <row r="55" spans="1:8" ht="13.2">
      <c r="A55" s="271" t="s">
        <v>36</v>
      </c>
      <c r="B55" s="272">
        <v>6.5</v>
      </c>
      <c r="C55" s="272">
        <v>2.79</v>
      </c>
      <c r="D55" s="287">
        <f t="shared" si="0"/>
        <v>9.2899999999999991</v>
      </c>
      <c r="E55" s="272">
        <v>4</v>
      </c>
      <c r="F55" s="273" t="s">
        <v>120</v>
      </c>
      <c r="G55" s="273" t="s">
        <v>120</v>
      </c>
      <c r="H55" s="273"/>
    </row>
    <row r="56" spans="1:8" ht="13.2">
      <c r="A56" s="267" t="s">
        <v>165</v>
      </c>
      <c r="B56" s="268">
        <v>6</v>
      </c>
      <c r="C56" s="268">
        <v>0.54500000000000004</v>
      </c>
      <c r="D56" s="268">
        <f t="shared" si="0"/>
        <v>6.5449999999999999</v>
      </c>
      <c r="E56" s="268">
        <v>1</v>
      </c>
      <c r="F56" s="269" t="s">
        <v>120</v>
      </c>
      <c r="G56" s="269" t="s">
        <v>120</v>
      </c>
      <c r="H56" s="269"/>
    </row>
    <row r="57" spans="1:8" ht="13.2">
      <c r="A57" s="267" t="s">
        <v>166</v>
      </c>
      <c r="B57" s="268">
        <v>5</v>
      </c>
      <c r="C57" s="268">
        <v>0.42899999999999999</v>
      </c>
      <c r="D57" s="268">
        <f t="shared" si="0"/>
        <v>5.4290000000000003</v>
      </c>
      <c r="E57" s="268">
        <v>1.75</v>
      </c>
      <c r="F57" s="269" t="s">
        <v>120</v>
      </c>
      <c r="G57" s="269" t="s">
        <v>120</v>
      </c>
      <c r="H57" s="269"/>
    </row>
    <row r="58" spans="1:8" ht="13.2">
      <c r="A58" s="267" t="s">
        <v>167</v>
      </c>
      <c r="B58" s="268">
        <v>4</v>
      </c>
      <c r="C58" s="268">
        <v>1.3580000000000001</v>
      </c>
      <c r="D58" s="268">
        <f t="shared" si="0"/>
        <v>5.3580000000000005</v>
      </c>
      <c r="E58" s="268">
        <v>2</v>
      </c>
      <c r="F58" s="269" t="s">
        <v>168</v>
      </c>
      <c r="G58" s="269" t="s">
        <v>120</v>
      </c>
      <c r="H58" s="269"/>
    </row>
    <row r="59" spans="1:8" ht="26.4">
      <c r="A59" s="267" t="s">
        <v>169</v>
      </c>
      <c r="B59" s="268">
        <v>6</v>
      </c>
      <c r="C59" s="268">
        <v>0</v>
      </c>
      <c r="D59" s="268">
        <f t="shared" si="0"/>
        <v>6</v>
      </c>
      <c r="E59" s="268">
        <v>0</v>
      </c>
      <c r="F59" s="269" t="s">
        <v>120</v>
      </c>
      <c r="G59" s="269" t="s">
        <v>120</v>
      </c>
      <c r="H59" s="269" t="s">
        <v>120</v>
      </c>
    </row>
    <row r="60" spans="1:8">
      <c r="A60" s="194"/>
    </row>
    <row r="62" spans="1:8">
      <c r="A62" s="292" t="s">
        <v>499</v>
      </c>
    </row>
    <row r="63" spans="1:8">
      <c r="A63" s="292" t="s">
        <v>500</v>
      </c>
    </row>
    <row r="64" spans="1:8">
      <c r="A64" s="293" t="s">
        <v>501</v>
      </c>
    </row>
    <row r="65" spans="1:1">
      <c r="A65" s="293"/>
    </row>
    <row r="66" spans="1:1">
      <c r="A66" s="292" t="s">
        <v>502</v>
      </c>
    </row>
    <row r="67" spans="1:1">
      <c r="A67" s="293" t="s">
        <v>284</v>
      </c>
    </row>
    <row r="68" spans="1:1">
      <c r="A68" s="292" t="s">
        <v>503</v>
      </c>
    </row>
    <row r="69" spans="1:1">
      <c r="A69" s="292" t="s">
        <v>504</v>
      </c>
    </row>
    <row r="70" spans="1:1">
      <c r="A70" s="292" t="s">
        <v>505</v>
      </c>
    </row>
    <row r="71" spans="1:1">
      <c r="A71" s="292" t="s">
        <v>288</v>
      </c>
    </row>
    <row r="72" spans="1:1">
      <c r="A72" s="292" t="s">
        <v>506</v>
      </c>
    </row>
    <row r="73" spans="1:1">
      <c r="A73" s="292" t="s">
        <v>507</v>
      </c>
    </row>
    <row r="74" spans="1:1">
      <c r="A74" s="292" t="s">
        <v>425</v>
      </c>
    </row>
    <row r="75" spans="1:1">
      <c r="A75" s="292" t="s">
        <v>426</v>
      </c>
    </row>
  </sheetData>
  <mergeCells count="8">
    <mergeCell ref="A3:H3"/>
    <mergeCell ref="A4:B4"/>
    <mergeCell ref="A6:A7"/>
    <mergeCell ref="B6:B7"/>
    <mergeCell ref="C6:C7"/>
    <mergeCell ref="D6:D7"/>
    <mergeCell ref="E6:E7"/>
    <mergeCell ref="F6:H6"/>
  </mergeCells>
  <hyperlinks>
    <hyperlink ref="A1" location="TOC!A1" display="Return to info tab" xr:uid="{00000000-0004-0000-1200-000000000000}"/>
    <hyperlink ref="A67" r:id="rId1" xr:uid="{A60ED824-2A91-4235-88AC-A1F7DCFA748D}"/>
    <hyperlink ref="A64" r:id="rId2" xr:uid="{F2440798-1FC8-4E01-9276-D3DA1E07CFE8}"/>
  </hyperlinks>
  <printOptions horizontalCentered="1"/>
  <pageMargins left="0.56999999999999995" right="0.85" top="0.34" bottom="0.4" header="0.23" footer="0.5"/>
  <pageSetup scale="93" orientation="portrait" horizontalDpi="1200" verticalDpi="1200" r:id="rId3"/>
  <headerFooter scaleWithDoc="0" alignWithMargins="0">
    <oddHeader xml:space="preserve">&amp;C
</oddHeader>
  </headerFooter>
  <rowBreaks count="1" manualBreakCount="1">
    <brk id="60" max="7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>
    <tabColor rgb="FF7030A0"/>
  </sheetPr>
  <dimension ref="A1:Z89"/>
  <sheetViews>
    <sheetView zoomScaleNormal="100" zoomScaleSheetLayoutView="100" workbookViewId="0"/>
  </sheetViews>
  <sheetFormatPr defaultColWidth="9.109375" defaultRowHeight="11.4"/>
  <cols>
    <col min="1" max="1" width="18.109375" style="73" customWidth="1"/>
    <col min="2" max="2" width="16.109375" style="164" customWidth="1"/>
    <col min="3" max="3" width="19.44140625" style="73" customWidth="1"/>
    <col min="4" max="4" width="18.109375" style="73" customWidth="1"/>
    <col min="5" max="5" width="16.109375" style="164" customWidth="1"/>
    <col min="6" max="6" width="3.6640625" style="73" customWidth="1"/>
    <col min="7" max="7" width="3" style="73" customWidth="1"/>
    <col min="8" max="16384" width="9.109375" style="73"/>
  </cols>
  <sheetData>
    <row r="1" spans="1:5" ht="13.2">
      <c r="A1" s="224" t="s">
        <v>268</v>
      </c>
    </row>
    <row r="3" spans="1:5" s="60" customFormat="1" ht="17.399999999999999">
      <c r="A3" s="303" t="s">
        <v>170</v>
      </c>
      <c r="B3" s="303"/>
      <c r="C3" s="303"/>
      <c r="D3" s="303"/>
      <c r="E3" s="303"/>
    </row>
    <row r="4" spans="1:5" s="60" customFormat="1" ht="18" thickBot="1">
      <c r="A4" s="333" t="str">
        <f>"Rates as of January 1, "&amp;(('Table 1'!F6)+2)</f>
        <v>Rates as of January 1, 2022</v>
      </c>
      <c r="B4" s="333"/>
      <c r="C4" s="333"/>
      <c r="D4" s="333"/>
      <c r="E4" s="333"/>
    </row>
    <row r="5" spans="1:5" ht="15.6" customHeight="1">
      <c r="A5" s="334" t="s">
        <v>171</v>
      </c>
      <c r="B5" s="335"/>
      <c r="C5" s="274"/>
      <c r="D5" s="335" t="s">
        <v>172</v>
      </c>
      <c r="E5" s="336"/>
    </row>
    <row r="6" spans="1:5" ht="13.65" customHeight="1" thickBot="1">
      <c r="A6" s="275" t="s">
        <v>173</v>
      </c>
      <c r="B6" s="276" t="s">
        <v>174</v>
      </c>
      <c r="C6" s="277"/>
      <c r="D6" s="277" t="s">
        <v>173</v>
      </c>
      <c r="E6" s="278" t="s">
        <v>175</v>
      </c>
    </row>
    <row r="7" spans="1:5" ht="13.2">
      <c r="A7" s="14" t="s">
        <v>204</v>
      </c>
      <c r="B7" s="279">
        <v>0.67500000000000004</v>
      </c>
      <c r="C7" s="14"/>
      <c r="D7" s="14" t="s">
        <v>376</v>
      </c>
      <c r="E7" s="279">
        <v>28</v>
      </c>
    </row>
    <row r="8" spans="1:5" ht="13.2">
      <c r="A8" s="14" t="s">
        <v>182</v>
      </c>
      <c r="B8" s="279">
        <v>2</v>
      </c>
      <c r="C8" s="14"/>
      <c r="D8" s="14" t="s">
        <v>6</v>
      </c>
      <c r="E8" s="279">
        <v>8.9499999999999993</v>
      </c>
    </row>
    <row r="9" spans="1:5" ht="13.2">
      <c r="A9" s="14" t="s">
        <v>183</v>
      </c>
      <c r="B9" s="279">
        <v>2</v>
      </c>
      <c r="C9" s="14"/>
      <c r="D9" s="14" t="s">
        <v>42</v>
      </c>
      <c r="E9" s="279">
        <v>19</v>
      </c>
    </row>
    <row r="10" spans="1:5" ht="13.2">
      <c r="A10" s="14" t="s">
        <v>200</v>
      </c>
      <c r="B10" s="279">
        <v>1.1500000000000001</v>
      </c>
      <c r="C10" s="14"/>
      <c r="D10" s="14" t="s">
        <v>25</v>
      </c>
      <c r="E10" s="279">
        <v>24.8</v>
      </c>
    </row>
    <row r="11" spans="1:5" ht="13.2">
      <c r="A11" s="14" t="s">
        <v>264</v>
      </c>
      <c r="B11" s="279">
        <v>2.87</v>
      </c>
      <c r="C11" s="14"/>
      <c r="D11" s="14" t="s">
        <v>385</v>
      </c>
      <c r="E11" s="279">
        <v>56.6</v>
      </c>
    </row>
    <row r="12" spans="1:5" ht="13.2">
      <c r="A12" s="14" t="s">
        <v>198</v>
      </c>
      <c r="B12" s="279">
        <v>1.94</v>
      </c>
      <c r="C12" s="14"/>
      <c r="D12" s="14" t="s">
        <v>198</v>
      </c>
      <c r="E12" s="279">
        <v>22</v>
      </c>
    </row>
    <row r="13" spans="1:5" ht="13.2">
      <c r="A13" s="14" t="s">
        <v>239</v>
      </c>
      <c r="B13" s="279">
        <v>4.3500000000000005</v>
      </c>
      <c r="C13" s="14"/>
      <c r="D13" s="14" t="s">
        <v>17</v>
      </c>
      <c r="E13" s="279">
        <v>25</v>
      </c>
    </row>
    <row r="14" spans="1:5" ht="13.2">
      <c r="A14" s="14" t="s">
        <v>29</v>
      </c>
      <c r="B14" s="279">
        <v>2.1</v>
      </c>
      <c r="C14" s="14"/>
      <c r="D14" s="14" t="s">
        <v>29</v>
      </c>
      <c r="E14" s="279">
        <v>23</v>
      </c>
    </row>
    <row r="15" spans="1:5" ht="13.2">
      <c r="A15" s="14" t="s">
        <v>193</v>
      </c>
      <c r="B15" s="279">
        <v>4.5</v>
      </c>
      <c r="C15" s="14"/>
      <c r="D15" s="48" t="s">
        <v>193</v>
      </c>
      <c r="E15" s="279">
        <v>33.799999999999997</v>
      </c>
    </row>
    <row r="16" spans="1:5" ht="13.2">
      <c r="A16" s="14" t="s">
        <v>263</v>
      </c>
      <c r="B16" s="279">
        <v>1.3390000000000002</v>
      </c>
      <c r="C16" s="14"/>
      <c r="D16" s="14" t="s">
        <v>318</v>
      </c>
      <c r="E16" s="279">
        <v>33.424999999999997</v>
      </c>
    </row>
    <row r="17" spans="1:5" ht="13.2">
      <c r="A17" s="14" t="s">
        <v>212</v>
      </c>
      <c r="B17" s="279">
        <v>0.37</v>
      </c>
      <c r="C17" s="14"/>
      <c r="D17" s="14" t="s">
        <v>377</v>
      </c>
      <c r="E17" s="279">
        <v>29.1</v>
      </c>
    </row>
    <row r="18" spans="1:5" ht="13.2">
      <c r="A18" s="14" t="s">
        <v>106</v>
      </c>
      <c r="B18" s="279">
        <v>3.2</v>
      </c>
      <c r="C18" s="14"/>
      <c r="D18" s="14" t="s">
        <v>319</v>
      </c>
      <c r="E18" s="279">
        <v>16</v>
      </c>
    </row>
    <row r="19" spans="1:5" ht="13.2">
      <c r="A19" s="14" t="s">
        <v>208</v>
      </c>
      <c r="B19" s="279">
        <v>0.57000000000000006</v>
      </c>
      <c r="C19" s="14"/>
      <c r="D19" s="14" t="s">
        <v>45</v>
      </c>
      <c r="E19" s="279">
        <v>33</v>
      </c>
    </row>
    <row r="20" spans="1:5" ht="13.2">
      <c r="A20" s="14" t="s">
        <v>188</v>
      </c>
      <c r="B20" s="279">
        <v>2.98</v>
      </c>
      <c r="C20" s="14"/>
      <c r="D20" s="14" t="s">
        <v>386</v>
      </c>
      <c r="E20" s="279">
        <v>40.300000000000004</v>
      </c>
    </row>
    <row r="21" spans="1:5" ht="13.2">
      <c r="A21" s="14" t="s">
        <v>202</v>
      </c>
      <c r="B21" s="279">
        <v>0.995</v>
      </c>
      <c r="C21" s="14"/>
      <c r="D21" s="14" t="s">
        <v>378</v>
      </c>
      <c r="E21" s="279">
        <v>32</v>
      </c>
    </row>
    <row r="22" spans="1:5" ht="13.2">
      <c r="A22" s="14" t="s">
        <v>197</v>
      </c>
      <c r="B22" s="279">
        <v>1.36</v>
      </c>
      <c r="C22" s="14"/>
      <c r="D22" s="14" t="s">
        <v>27</v>
      </c>
      <c r="E22" s="279">
        <v>30</v>
      </c>
    </row>
    <row r="23" spans="1:5" ht="13.2">
      <c r="A23" s="14" t="s">
        <v>39</v>
      </c>
      <c r="B23" s="279">
        <v>1.29</v>
      </c>
      <c r="C23" s="14"/>
      <c r="D23" s="14" t="s">
        <v>39</v>
      </c>
      <c r="E23" s="279">
        <v>24.03</v>
      </c>
    </row>
    <row r="24" spans="1:5" ht="13.2">
      <c r="A24" s="14" t="s">
        <v>206</v>
      </c>
      <c r="B24" s="280">
        <v>1.1000000000000001</v>
      </c>
      <c r="C24" s="14"/>
      <c r="D24" s="14" t="s">
        <v>387</v>
      </c>
      <c r="E24" s="279">
        <v>26</v>
      </c>
    </row>
    <row r="25" spans="1:5" ht="13.2">
      <c r="A25" s="14" t="s">
        <v>34</v>
      </c>
      <c r="B25" s="279">
        <v>1.08</v>
      </c>
      <c r="C25" s="14"/>
      <c r="D25" s="14" t="s">
        <v>34</v>
      </c>
      <c r="E25" s="279">
        <v>20.125</v>
      </c>
    </row>
    <row r="26" spans="1:5" ht="13.2">
      <c r="A26" s="14" t="s">
        <v>184</v>
      </c>
      <c r="B26" s="279">
        <v>2</v>
      </c>
      <c r="C26" s="14"/>
      <c r="D26" s="14" t="s">
        <v>9</v>
      </c>
      <c r="E26" s="279">
        <v>30</v>
      </c>
    </row>
    <row r="27" spans="1:5" ht="13.2">
      <c r="A27" s="14" t="s">
        <v>185</v>
      </c>
      <c r="B27" s="279">
        <v>3.75</v>
      </c>
      <c r="C27" s="14"/>
      <c r="D27" s="14" t="s">
        <v>379</v>
      </c>
      <c r="E27" s="279">
        <v>36.1</v>
      </c>
    </row>
    <row r="28" spans="1:5" ht="13.2">
      <c r="A28" s="14" t="s">
        <v>178</v>
      </c>
      <c r="B28" s="279">
        <v>3.5100000000000002</v>
      </c>
      <c r="C28" s="14"/>
      <c r="D28" s="14" t="s">
        <v>22</v>
      </c>
      <c r="E28" s="279">
        <v>24</v>
      </c>
    </row>
    <row r="29" spans="1:5" ht="13.2">
      <c r="A29" s="14" t="s">
        <v>187</v>
      </c>
      <c r="B29" s="279">
        <v>2</v>
      </c>
      <c r="C29" s="14"/>
      <c r="D29" s="14" t="s">
        <v>380</v>
      </c>
      <c r="E29" s="279">
        <v>27.2</v>
      </c>
    </row>
    <row r="30" spans="1:5" ht="13.2">
      <c r="A30" s="48" t="s">
        <v>317</v>
      </c>
      <c r="B30" s="279">
        <v>3.04</v>
      </c>
      <c r="C30" s="14"/>
      <c r="D30" s="14" t="s">
        <v>10</v>
      </c>
      <c r="E30" s="279">
        <v>28.6</v>
      </c>
    </row>
    <row r="31" spans="1:5" ht="13.2">
      <c r="A31" s="14" t="s">
        <v>203</v>
      </c>
      <c r="B31" s="279">
        <v>0.68</v>
      </c>
      <c r="C31" s="14"/>
      <c r="D31" s="14" t="s">
        <v>23</v>
      </c>
      <c r="E31" s="279">
        <v>18.399999999999999</v>
      </c>
    </row>
    <row r="32" spans="1:5" ht="13.2">
      <c r="A32" s="14" t="s">
        <v>304</v>
      </c>
      <c r="B32" s="279">
        <v>0.17</v>
      </c>
      <c r="C32" s="14"/>
      <c r="D32" s="14" t="s">
        <v>381</v>
      </c>
      <c r="E32" s="279">
        <v>19.920000000000002</v>
      </c>
    </row>
    <row r="33" spans="1:5" ht="13.2">
      <c r="A33" s="14" t="s">
        <v>190</v>
      </c>
      <c r="B33" s="279">
        <v>1.7</v>
      </c>
      <c r="C33" s="14"/>
      <c r="D33" s="14" t="s">
        <v>33</v>
      </c>
      <c r="E33" s="279">
        <v>32.5</v>
      </c>
    </row>
    <row r="34" spans="1:5" ht="13.2">
      <c r="A34" s="14" t="s">
        <v>205</v>
      </c>
      <c r="B34" s="279">
        <v>0.64</v>
      </c>
      <c r="C34" s="14"/>
      <c r="D34" s="14" t="s">
        <v>388</v>
      </c>
      <c r="E34" s="279">
        <v>25.7</v>
      </c>
    </row>
    <row r="35" spans="1:5" ht="13.2">
      <c r="A35" s="14" t="s">
        <v>189</v>
      </c>
      <c r="B35" s="279">
        <v>1.8</v>
      </c>
      <c r="C35" s="14"/>
      <c r="D35" s="14" t="s">
        <v>320</v>
      </c>
      <c r="E35" s="279">
        <v>23.805</v>
      </c>
    </row>
    <row r="36" spans="1:5" ht="13.2">
      <c r="A36" s="14" t="s">
        <v>49</v>
      </c>
      <c r="B36" s="279">
        <v>1.78</v>
      </c>
      <c r="C36" s="14"/>
      <c r="D36" s="14" t="s">
        <v>49</v>
      </c>
      <c r="E36" s="279">
        <v>23.824999999999999</v>
      </c>
    </row>
    <row r="37" spans="1:5" ht="13.2">
      <c r="A37" s="14" t="s">
        <v>12</v>
      </c>
      <c r="B37" s="279">
        <v>2.7</v>
      </c>
      <c r="C37" s="14"/>
      <c r="D37" s="14" t="s">
        <v>12</v>
      </c>
      <c r="E37" s="279">
        <v>42.4</v>
      </c>
    </row>
    <row r="38" spans="1:5" ht="13.2">
      <c r="A38" s="14" t="s">
        <v>192</v>
      </c>
      <c r="B38" s="279">
        <v>2</v>
      </c>
      <c r="C38" s="14"/>
      <c r="D38" s="14" t="s">
        <v>13</v>
      </c>
      <c r="E38" s="279">
        <v>18.875</v>
      </c>
    </row>
    <row r="39" spans="1:5" ht="13.2">
      <c r="A39" s="14" t="s">
        <v>176</v>
      </c>
      <c r="B39" s="279">
        <v>4.3500000000000005</v>
      </c>
      <c r="C39" s="14"/>
      <c r="D39" s="14" t="s">
        <v>5</v>
      </c>
      <c r="E39" s="279">
        <v>25.35</v>
      </c>
    </row>
    <row r="40" spans="1:5" ht="13.2">
      <c r="A40" s="14" t="s">
        <v>35</v>
      </c>
      <c r="B40" s="279">
        <v>0.45</v>
      </c>
      <c r="C40" s="14"/>
      <c r="D40" s="14" t="s">
        <v>389</v>
      </c>
      <c r="E40" s="279">
        <v>38.75</v>
      </c>
    </row>
    <row r="41" spans="1:5" ht="13.2">
      <c r="A41" s="14" t="s">
        <v>211</v>
      </c>
      <c r="B41" s="279">
        <v>0.44</v>
      </c>
      <c r="C41" s="14"/>
      <c r="D41" s="14" t="s">
        <v>4</v>
      </c>
      <c r="E41" s="279">
        <v>23</v>
      </c>
    </row>
    <row r="42" spans="1:5" ht="13.2">
      <c r="A42" s="14" t="s">
        <v>194</v>
      </c>
      <c r="B42" s="279">
        <v>1.6</v>
      </c>
      <c r="C42" s="14"/>
      <c r="D42" s="14" t="s">
        <v>186</v>
      </c>
      <c r="E42" s="279">
        <v>38.5</v>
      </c>
    </row>
    <row r="43" spans="1:5" ht="13.2">
      <c r="A43" s="14" t="s">
        <v>201</v>
      </c>
      <c r="B43" s="279">
        <v>2.0300000000000002</v>
      </c>
      <c r="C43" s="14"/>
      <c r="D43" s="14" t="s">
        <v>50</v>
      </c>
      <c r="E43" s="279">
        <v>19</v>
      </c>
    </row>
    <row r="44" spans="1:5" ht="13.2">
      <c r="A44" s="14" t="s">
        <v>199</v>
      </c>
      <c r="B44" s="279">
        <v>3.33</v>
      </c>
      <c r="C44" s="14"/>
      <c r="D44" s="14" t="s">
        <v>321</v>
      </c>
      <c r="E44" s="279">
        <v>38</v>
      </c>
    </row>
    <row r="45" spans="1:5" ht="13.2">
      <c r="A45" s="14" t="s">
        <v>28</v>
      </c>
      <c r="B45" s="279">
        <v>2.6</v>
      </c>
      <c r="C45" s="14"/>
      <c r="D45" s="14" t="s">
        <v>390</v>
      </c>
      <c r="E45" s="279">
        <v>57.6</v>
      </c>
    </row>
    <row r="46" spans="1:5" ht="13.2">
      <c r="A46" s="14" t="s">
        <v>177</v>
      </c>
      <c r="B46" s="279">
        <v>4.25</v>
      </c>
      <c r="C46" s="14"/>
      <c r="D46" s="14" t="s">
        <v>382</v>
      </c>
      <c r="E46" s="279">
        <v>35</v>
      </c>
    </row>
    <row r="47" spans="1:5" ht="13.2">
      <c r="A47" s="14" t="s">
        <v>209</v>
      </c>
      <c r="B47" s="279">
        <v>0.57000000000000006</v>
      </c>
      <c r="C47" s="14"/>
      <c r="D47" s="48" t="s">
        <v>383</v>
      </c>
      <c r="E47" s="279">
        <v>26.75</v>
      </c>
    </row>
    <row r="48" spans="1:5" ht="13.2">
      <c r="A48" s="14" t="s">
        <v>195</v>
      </c>
      <c r="B48" s="279">
        <v>1.53</v>
      </c>
      <c r="C48" s="14"/>
      <c r="D48" s="14" t="s">
        <v>322</v>
      </c>
      <c r="E48" s="279">
        <v>30</v>
      </c>
    </row>
    <row r="49" spans="1:26" ht="13.2">
      <c r="A49" s="14" t="s">
        <v>262</v>
      </c>
      <c r="B49" s="279">
        <v>0.62</v>
      </c>
      <c r="C49" s="14"/>
      <c r="D49" s="14" t="s">
        <v>323</v>
      </c>
      <c r="E49" s="279">
        <v>27.4</v>
      </c>
    </row>
    <row r="50" spans="1:26" ht="13.2">
      <c r="A50" s="14" t="s">
        <v>196</v>
      </c>
      <c r="B50" s="279">
        <v>1.41</v>
      </c>
      <c r="C50" s="14"/>
      <c r="D50" s="14" t="s">
        <v>40</v>
      </c>
      <c r="E50" s="279">
        <v>20</v>
      </c>
    </row>
    <row r="51" spans="1:26" ht="13.2">
      <c r="A51" s="14" t="s">
        <v>191</v>
      </c>
      <c r="B51" s="279">
        <v>1.7</v>
      </c>
      <c r="C51" s="14"/>
      <c r="D51" s="14" t="s">
        <v>391</v>
      </c>
      <c r="E51" s="279">
        <v>31.9</v>
      </c>
    </row>
    <row r="52" spans="1:26" ht="13.2">
      <c r="A52" s="48" t="s">
        <v>179</v>
      </c>
      <c r="B52" s="279">
        <v>3.08</v>
      </c>
      <c r="C52" s="14"/>
      <c r="D52" s="14" t="s">
        <v>384</v>
      </c>
      <c r="E52" s="279">
        <v>32.14</v>
      </c>
    </row>
    <row r="53" spans="1:26" ht="13.2">
      <c r="A53" s="14" t="s">
        <v>213</v>
      </c>
      <c r="B53" s="279">
        <v>0.6</v>
      </c>
      <c r="C53" s="14"/>
      <c r="D53" s="14" t="s">
        <v>392</v>
      </c>
      <c r="E53" s="279">
        <v>26.2</v>
      </c>
    </row>
    <row r="54" spans="1:26" ht="13.2">
      <c r="A54" s="77" t="s">
        <v>180</v>
      </c>
      <c r="B54" s="279">
        <v>3.0249999999999999</v>
      </c>
      <c r="C54" s="14"/>
      <c r="D54" s="77" t="s">
        <v>240</v>
      </c>
      <c r="E54" s="279">
        <v>49.4</v>
      </c>
    </row>
    <row r="55" spans="1:26" ht="13.2">
      <c r="A55" s="14" t="s">
        <v>210</v>
      </c>
      <c r="B55" s="279">
        <v>1.2</v>
      </c>
      <c r="C55" s="14"/>
      <c r="D55" s="14" t="s">
        <v>14</v>
      </c>
      <c r="E55" s="279">
        <v>35.700000000000003</v>
      </c>
    </row>
    <row r="56" spans="1:26" ht="13.2">
      <c r="A56" s="14" t="s">
        <v>181</v>
      </c>
      <c r="B56" s="279">
        <v>2.52</v>
      </c>
      <c r="C56" s="14"/>
      <c r="D56" s="14" t="s">
        <v>19</v>
      </c>
      <c r="E56" s="279">
        <v>32.9</v>
      </c>
    </row>
    <row r="57" spans="1:26" ht="13.2">
      <c r="A57" s="14" t="s">
        <v>207</v>
      </c>
      <c r="B57" s="279">
        <v>0.6</v>
      </c>
      <c r="C57" s="14"/>
      <c r="D57" s="14" t="s">
        <v>16</v>
      </c>
      <c r="E57" s="279">
        <v>24</v>
      </c>
    </row>
    <row r="58" spans="1:26" ht="13.2">
      <c r="A58" s="14"/>
      <c r="B58" s="279"/>
      <c r="C58" s="14"/>
      <c r="D58" s="14"/>
      <c r="E58" s="279"/>
    </row>
    <row r="59" spans="1:26" ht="13.2">
      <c r="A59" s="14" t="s">
        <v>214</v>
      </c>
      <c r="B59" s="279">
        <v>1.78</v>
      </c>
      <c r="C59" s="14"/>
      <c r="D59" s="14" t="s">
        <v>241</v>
      </c>
      <c r="E59" s="279">
        <v>18.3</v>
      </c>
    </row>
    <row r="60" spans="1:26" ht="10.5" customHeight="1">
      <c r="B60" s="163"/>
      <c r="D60"/>
      <c r="E60"/>
    </row>
    <row r="61" spans="1:26" s="171" customFormat="1" ht="12">
      <c r="A61" s="292" t="s">
        <v>508</v>
      </c>
      <c r="B61" s="165"/>
      <c r="C61" s="166"/>
      <c r="D61" s="167"/>
      <c r="E61" s="167"/>
      <c r="F61" s="165"/>
      <c r="G61" s="168"/>
      <c r="H61" s="168"/>
      <c r="I61" s="169"/>
      <c r="J61" s="170"/>
      <c r="Q61" s="172"/>
      <c r="R61" s="172"/>
      <c r="S61" s="172"/>
      <c r="T61" s="172"/>
      <c r="U61" s="172"/>
      <c r="V61" s="172"/>
      <c r="W61" s="172"/>
      <c r="X61" s="172"/>
      <c r="Y61" s="172"/>
      <c r="Z61" s="172"/>
    </row>
    <row r="62" spans="1:26" s="171" customFormat="1" ht="12">
      <c r="A62" s="293" t="s">
        <v>284</v>
      </c>
      <c r="B62" s="165"/>
      <c r="C62" s="166"/>
      <c r="D62" s="167"/>
      <c r="E62" s="167"/>
      <c r="F62" s="165"/>
      <c r="G62" s="168"/>
      <c r="H62" s="168"/>
      <c r="I62" s="169"/>
      <c r="J62" s="170"/>
      <c r="Q62" s="172"/>
      <c r="R62" s="172"/>
      <c r="S62" s="172"/>
      <c r="T62" s="172"/>
      <c r="U62" s="172"/>
      <c r="V62" s="172"/>
      <c r="W62" s="172"/>
      <c r="X62" s="172"/>
    </row>
    <row r="63" spans="1:26" s="171" customFormat="1" ht="12">
      <c r="A63" s="49" t="s">
        <v>316</v>
      </c>
      <c r="B63" s="165"/>
      <c r="C63" s="166"/>
      <c r="D63" s="167"/>
      <c r="E63" s="167"/>
      <c r="F63" s="165"/>
      <c r="G63" s="168"/>
      <c r="H63" s="168"/>
      <c r="I63" s="169"/>
      <c r="J63" s="170"/>
      <c r="Q63" s="172"/>
      <c r="R63" s="172"/>
      <c r="S63" s="172"/>
      <c r="T63" s="172"/>
      <c r="U63" s="172"/>
      <c r="V63" s="172"/>
      <c r="W63" s="172"/>
      <c r="X63" s="172"/>
    </row>
    <row r="64" spans="1:26">
      <c r="A64" s="49" t="s">
        <v>509</v>
      </c>
    </row>
    <row r="65" spans="1:5">
      <c r="A65" s="49" t="s">
        <v>510</v>
      </c>
    </row>
    <row r="66" spans="1:5">
      <c r="A66" s="49" t="s">
        <v>315</v>
      </c>
    </row>
    <row r="67" spans="1:5">
      <c r="A67" s="49" t="s">
        <v>511</v>
      </c>
    </row>
    <row r="68" spans="1:5">
      <c r="A68" s="49" t="s">
        <v>512</v>
      </c>
    </row>
    <row r="69" spans="1:5">
      <c r="A69" s="49" t="s">
        <v>513</v>
      </c>
    </row>
    <row r="70" spans="1:5">
      <c r="A70" s="49" t="s">
        <v>514</v>
      </c>
    </row>
    <row r="71" spans="1:5">
      <c r="A71" s="49" t="s">
        <v>515</v>
      </c>
    </row>
    <row r="72" spans="1:5">
      <c r="A72" s="49" t="s">
        <v>516</v>
      </c>
    </row>
    <row r="73" spans="1:5">
      <c r="A73" s="49"/>
    </row>
    <row r="74" spans="1:5">
      <c r="A74" s="49" t="s">
        <v>324</v>
      </c>
    </row>
    <row r="75" spans="1:5">
      <c r="A75" s="49" t="s">
        <v>517</v>
      </c>
    </row>
    <row r="76" spans="1:5">
      <c r="A76" s="49" t="s">
        <v>518</v>
      </c>
    </row>
    <row r="77" spans="1:5">
      <c r="A77" s="49" t="s">
        <v>519</v>
      </c>
      <c r="B77" s="197"/>
      <c r="C77" s="197"/>
      <c r="D77" s="197"/>
      <c r="E77" s="197"/>
    </row>
    <row r="78" spans="1:5">
      <c r="A78" s="49" t="s">
        <v>520</v>
      </c>
    </row>
    <row r="79" spans="1:5">
      <c r="A79" s="49" t="s">
        <v>521</v>
      </c>
    </row>
    <row r="80" spans="1:5">
      <c r="A80" s="49" t="s">
        <v>522</v>
      </c>
    </row>
    <row r="81" spans="1:1">
      <c r="A81" s="49" t="s">
        <v>523</v>
      </c>
    </row>
    <row r="82" spans="1:1">
      <c r="A82" s="49" t="s">
        <v>524</v>
      </c>
    </row>
    <row r="83" spans="1:1">
      <c r="A83" s="49" t="s">
        <v>525</v>
      </c>
    </row>
    <row r="84" spans="1:1">
      <c r="A84" s="49" t="s">
        <v>526</v>
      </c>
    </row>
    <row r="85" spans="1:1">
      <c r="A85" s="49" t="s">
        <v>527</v>
      </c>
    </row>
    <row r="86" spans="1:1">
      <c r="A86" s="49" t="s">
        <v>528</v>
      </c>
    </row>
    <row r="87" spans="1:1">
      <c r="A87" s="49" t="s">
        <v>529</v>
      </c>
    </row>
    <row r="88" spans="1:1">
      <c r="A88" s="49" t="s">
        <v>530</v>
      </c>
    </row>
    <row r="89" spans="1:1">
      <c r="A89" s="49" t="s">
        <v>531</v>
      </c>
    </row>
  </sheetData>
  <mergeCells count="4">
    <mergeCell ref="A4:E4"/>
    <mergeCell ref="A5:B5"/>
    <mergeCell ref="D5:E5"/>
    <mergeCell ref="A3:E3"/>
  </mergeCells>
  <hyperlinks>
    <hyperlink ref="A1" location="TOC!A1" display="Return to info tab" xr:uid="{00000000-0004-0000-1300-000000000000}"/>
    <hyperlink ref="A62" r:id="rId1" xr:uid="{C34558B8-178A-42FD-A2DD-4B617027E86E}"/>
  </hyperlinks>
  <printOptions horizontalCentered="1"/>
  <pageMargins left="0.74" right="0.78" top="0.71" bottom="0.65" header="0.28999999999999998" footer="0.5"/>
  <pageSetup scale="74" orientation="portrait" r:id="rId2"/>
  <headerFooter alignWithMargins="0"/>
  <rowBreaks count="1" manualBreakCount="1">
    <brk id="59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>
    <tabColor rgb="FF7030A0"/>
  </sheetPr>
  <dimension ref="A1:L63"/>
  <sheetViews>
    <sheetView zoomScaleNormal="100" workbookViewId="0"/>
  </sheetViews>
  <sheetFormatPr defaultColWidth="9.109375" defaultRowHeight="12" customHeight="1"/>
  <cols>
    <col min="1" max="1" width="15" style="48" customWidth="1"/>
    <col min="2" max="2" width="8.44140625" style="212" customWidth="1"/>
    <col min="3" max="3" width="8.44140625" style="214" customWidth="1"/>
    <col min="4" max="6" width="8.44140625" style="213" customWidth="1"/>
    <col min="7" max="7" width="3.88671875" style="212" customWidth="1"/>
    <col min="8" max="8" width="7" style="110" customWidth="1"/>
    <col min="9" max="10" width="7" style="211" customWidth="1"/>
    <col min="11" max="11" width="7" style="49" customWidth="1"/>
    <col min="12" max="12" width="7" style="48" customWidth="1"/>
    <col min="13" max="16384" width="9.109375" style="48"/>
  </cols>
  <sheetData>
    <row r="1" spans="1:12" ht="12" customHeight="1">
      <c r="A1" s="224" t="s">
        <v>268</v>
      </c>
    </row>
    <row r="3" spans="1:12" s="50" customFormat="1" ht="15.9" customHeight="1">
      <c r="A3" s="295" t="s">
        <v>354</v>
      </c>
      <c r="B3" s="295"/>
      <c r="C3" s="295"/>
      <c r="D3" s="295"/>
      <c r="E3" s="295"/>
      <c r="F3" s="295"/>
      <c r="G3" s="295"/>
      <c r="H3" s="295"/>
      <c r="I3" s="295"/>
      <c r="J3" s="295"/>
      <c r="K3" s="295"/>
      <c r="L3" s="295"/>
    </row>
    <row r="4" spans="1:12" s="50" customFormat="1" ht="14.25" customHeight="1">
      <c r="A4" s="296" t="str">
        <f>"Fiscal Years "&amp;'Table 1'!B6&amp;" - "&amp;'Table 1'!F6</f>
        <v>Fiscal Years 2016 - 2020</v>
      </c>
      <c r="B4" s="296"/>
      <c r="C4" s="296"/>
      <c r="D4" s="296"/>
      <c r="E4" s="296"/>
      <c r="F4" s="296"/>
      <c r="G4" s="296"/>
      <c r="H4" s="296"/>
      <c r="I4" s="296"/>
      <c r="J4" s="296"/>
      <c r="K4" s="296"/>
      <c r="L4" s="296"/>
    </row>
    <row r="5" spans="1:12" s="50" customFormat="1" ht="11.25" customHeight="1">
      <c r="A5" s="6"/>
      <c r="B5" s="183"/>
      <c r="C5" s="183"/>
      <c r="D5" s="183"/>
      <c r="E5" s="183"/>
      <c r="F5" s="183"/>
      <c r="G5" s="183"/>
      <c r="H5" s="183"/>
      <c r="I5" s="183"/>
      <c r="J5" s="6"/>
    </row>
    <row r="6" spans="1:12" ht="12" customHeight="1">
      <c r="A6" s="223"/>
      <c r="B6" s="221"/>
      <c r="C6" s="222"/>
      <c r="D6" s="221" t="s">
        <v>1</v>
      </c>
      <c r="E6" s="220"/>
      <c r="F6" s="220"/>
      <c r="G6" s="219"/>
      <c r="H6" s="178"/>
      <c r="I6" s="178"/>
      <c r="J6" s="178" t="s">
        <v>2</v>
      </c>
      <c r="K6" s="178"/>
      <c r="L6" s="90"/>
    </row>
    <row r="7" spans="1:12" ht="12" customHeight="1">
      <c r="A7" s="22" t="s">
        <v>3</v>
      </c>
      <c r="B7" s="218">
        <f>'Table 1'!B6</f>
        <v>2016</v>
      </c>
      <c r="C7" s="218">
        <f>'Table 1'!C6</f>
        <v>2017</v>
      </c>
      <c r="D7" s="218">
        <f>'Table 1'!D6</f>
        <v>2018</v>
      </c>
      <c r="E7" s="218">
        <f>'Table 1'!E6</f>
        <v>2019</v>
      </c>
      <c r="F7" s="218">
        <f>'Table 1'!F6</f>
        <v>2020</v>
      </c>
      <c r="G7" s="217"/>
      <c r="H7" s="218">
        <f>B7</f>
        <v>2016</v>
      </c>
      <c r="I7" s="218">
        <f t="shared" ref="I7:L7" si="0">C7</f>
        <v>2017</v>
      </c>
      <c r="J7" s="218">
        <f t="shared" si="0"/>
        <v>2018</v>
      </c>
      <c r="K7" s="218">
        <f t="shared" si="0"/>
        <v>2019</v>
      </c>
      <c r="L7" s="218">
        <f t="shared" si="0"/>
        <v>2020</v>
      </c>
    </row>
    <row r="8" spans="1:12" ht="12" customHeight="1">
      <c r="A8" s="18"/>
      <c r="B8" s="216"/>
      <c r="C8" s="216"/>
      <c r="D8" s="216"/>
      <c r="E8" s="216"/>
      <c r="F8" s="216"/>
      <c r="G8" s="215"/>
      <c r="H8" s="69"/>
      <c r="I8" s="69"/>
      <c r="J8" s="69"/>
      <c r="K8" s="69"/>
      <c r="L8" s="69"/>
    </row>
    <row r="9" spans="1:12" s="49" customFormat="1" ht="12" customHeight="1">
      <c r="A9" s="48" t="s">
        <v>9</v>
      </c>
      <c r="B9" s="281">
        <v>0.11920767297480014</v>
      </c>
      <c r="C9" s="281">
        <v>0.11704051488356038</v>
      </c>
      <c r="D9" s="281">
        <v>0.11931416014495547</v>
      </c>
      <c r="E9" s="281">
        <v>0.12629986667094298</v>
      </c>
      <c r="F9" s="281">
        <v>0.12732304659748669</v>
      </c>
      <c r="G9" s="231"/>
      <c r="H9" s="48">
        <v>3</v>
      </c>
      <c r="I9" s="48">
        <v>2</v>
      </c>
      <c r="J9" s="48">
        <v>3</v>
      </c>
      <c r="K9" s="48">
        <v>1</v>
      </c>
      <c r="L9" s="48">
        <v>1</v>
      </c>
    </row>
    <row r="10" spans="1:12" s="49" customFormat="1" ht="12" customHeight="1">
      <c r="A10" s="48" t="s">
        <v>8</v>
      </c>
      <c r="B10" s="281">
        <v>0.11999272628526539</v>
      </c>
      <c r="C10" s="281">
        <v>0.1183916276072922</v>
      </c>
      <c r="D10" s="281">
        <v>0.12248102497667832</v>
      </c>
      <c r="E10" s="281">
        <v>0.12601754630021653</v>
      </c>
      <c r="F10" s="281">
        <v>0.12107081926218492</v>
      </c>
      <c r="G10" s="231"/>
      <c r="H10" s="48">
        <v>1</v>
      </c>
      <c r="I10" s="48">
        <v>1</v>
      </c>
      <c r="J10" s="48">
        <v>1</v>
      </c>
      <c r="K10" s="48">
        <v>2</v>
      </c>
      <c r="L10" s="48">
        <v>2</v>
      </c>
    </row>
    <row r="11" spans="1:12" s="49" customFormat="1" ht="12" customHeight="1">
      <c r="A11" s="48" t="s">
        <v>7</v>
      </c>
      <c r="B11" s="281">
        <v>0.11374347995760203</v>
      </c>
      <c r="C11" s="281">
        <v>0.1127015863785</v>
      </c>
      <c r="D11" s="281">
        <v>0.11942581411507337</v>
      </c>
      <c r="E11" s="281">
        <v>0.12301813999211786</v>
      </c>
      <c r="F11" s="281">
        <v>0.11816573770545311</v>
      </c>
      <c r="G11" s="231"/>
      <c r="H11" s="48">
        <v>4</v>
      </c>
      <c r="I11" s="48">
        <v>4</v>
      </c>
      <c r="J11" s="48">
        <v>2</v>
      </c>
      <c r="K11" s="48">
        <v>3</v>
      </c>
      <c r="L11" s="48">
        <v>3</v>
      </c>
    </row>
    <row r="12" spans="1:12" ht="12" customHeight="1">
      <c r="A12" s="48" t="s">
        <v>5</v>
      </c>
      <c r="B12" s="281">
        <v>0.11951110546752426</v>
      </c>
      <c r="C12" s="281">
        <v>0.11467912451451284</v>
      </c>
      <c r="D12" s="281">
        <v>0.11843117679438986</v>
      </c>
      <c r="E12" s="281">
        <v>0.11305778407873325</v>
      </c>
      <c r="F12" s="281">
        <v>0.11212556260509514</v>
      </c>
      <c r="G12" s="231"/>
      <c r="H12" s="48">
        <v>2</v>
      </c>
      <c r="I12" s="48">
        <v>3</v>
      </c>
      <c r="J12" s="48">
        <v>4</v>
      </c>
      <c r="K12" s="48">
        <v>5</v>
      </c>
      <c r="L12" s="48">
        <v>4</v>
      </c>
    </row>
    <row r="13" spans="1:12" ht="12" customHeight="1">
      <c r="A13" s="48" t="s">
        <v>12</v>
      </c>
      <c r="B13" s="281">
        <v>0.10651351357109605</v>
      </c>
      <c r="C13" s="281">
        <v>0.10956636565357836</v>
      </c>
      <c r="D13" s="281">
        <v>0.11338372649258369</v>
      </c>
      <c r="E13" s="281">
        <v>0.11429720740620723</v>
      </c>
      <c r="F13" s="281">
        <v>0.11028139969487026</v>
      </c>
      <c r="G13" s="231"/>
      <c r="H13" s="48">
        <v>5</v>
      </c>
      <c r="I13" s="48">
        <v>5</v>
      </c>
      <c r="J13" s="48">
        <v>5</v>
      </c>
      <c r="K13" s="48">
        <v>4</v>
      </c>
      <c r="L13" s="48">
        <v>5</v>
      </c>
    </row>
    <row r="14" spans="1:12" ht="12" customHeight="1">
      <c r="A14" s="48" t="s">
        <v>17</v>
      </c>
      <c r="B14" s="281">
        <v>0.10142533868644306</v>
      </c>
      <c r="C14" s="281">
        <v>0.10482455930758983</v>
      </c>
      <c r="D14" s="281">
        <v>0.11055411592554169</v>
      </c>
      <c r="E14" s="281">
        <v>0.10990039403693158</v>
      </c>
      <c r="F14" s="281">
        <v>0.10541628904231461</v>
      </c>
      <c r="G14" s="231"/>
      <c r="H14" s="48">
        <v>9</v>
      </c>
      <c r="I14" s="48">
        <v>6</v>
      </c>
      <c r="J14" s="48">
        <v>6</v>
      </c>
      <c r="K14" s="48">
        <v>7</v>
      </c>
      <c r="L14" s="48">
        <v>6</v>
      </c>
    </row>
    <row r="15" spans="1:12" ht="12" customHeight="1">
      <c r="A15" s="48" t="s">
        <v>13</v>
      </c>
      <c r="B15" s="281">
        <v>8.7269676973402169E-2</v>
      </c>
      <c r="C15" s="281">
        <v>9.1040610720356824E-2</v>
      </c>
      <c r="D15" s="281">
        <v>9.2436092230063632E-2</v>
      </c>
      <c r="E15" s="281">
        <v>0.11030504379652095</v>
      </c>
      <c r="F15" s="281">
        <v>0.10370237435985397</v>
      </c>
      <c r="G15" s="231"/>
      <c r="H15" s="48">
        <v>22</v>
      </c>
      <c r="I15" s="48">
        <v>20</v>
      </c>
      <c r="J15" s="48">
        <v>20</v>
      </c>
      <c r="K15" s="48">
        <v>6</v>
      </c>
      <c r="L15" s="48">
        <v>7</v>
      </c>
    </row>
    <row r="16" spans="1:12" ht="12" customHeight="1">
      <c r="A16" s="48" t="s">
        <v>23</v>
      </c>
      <c r="B16" s="281">
        <v>0.10180450098475564</v>
      </c>
      <c r="C16" s="281">
        <v>0.10189000236738452</v>
      </c>
      <c r="D16" s="281">
        <v>0.1022138798256947</v>
      </c>
      <c r="E16" s="281">
        <v>0.10506835457929782</v>
      </c>
      <c r="F16" s="281">
        <v>0.10275986042733187</v>
      </c>
      <c r="G16" s="231"/>
      <c r="H16" s="48">
        <v>7</v>
      </c>
      <c r="I16" s="48">
        <v>8</v>
      </c>
      <c r="J16" s="48">
        <v>9</v>
      </c>
      <c r="K16" s="48">
        <v>10</v>
      </c>
      <c r="L16" s="48">
        <v>8</v>
      </c>
    </row>
    <row r="17" spans="1:12" ht="12" customHeight="1">
      <c r="A17" s="48" t="s">
        <v>18</v>
      </c>
      <c r="B17" s="281">
        <v>0.10395493591153167</v>
      </c>
      <c r="C17" s="281">
        <v>0.10344529976374589</v>
      </c>
      <c r="D17" s="281">
        <v>0.10394463286562795</v>
      </c>
      <c r="E17" s="281">
        <v>0.10598920911844671</v>
      </c>
      <c r="F17" s="281">
        <v>0.10192744326993583</v>
      </c>
      <c r="G17" s="231"/>
      <c r="H17" s="48">
        <v>6</v>
      </c>
      <c r="I17" s="48">
        <v>7</v>
      </c>
      <c r="J17" s="48">
        <v>7</v>
      </c>
      <c r="K17" s="48">
        <v>9</v>
      </c>
      <c r="L17" s="48">
        <v>9</v>
      </c>
    </row>
    <row r="18" spans="1:12" ht="12" customHeight="1">
      <c r="A18" s="48" t="s">
        <v>21</v>
      </c>
      <c r="B18" s="281">
        <v>9.9063812028352724E-2</v>
      </c>
      <c r="C18" s="281">
        <v>9.7213410038959766E-2</v>
      </c>
      <c r="D18" s="281">
        <v>9.8389154756757968E-2</v>
      </c>
      <c r="E18" s="281">
        <v>9.9904051048143164E-2</v>
      </c>
      <c r="F18" s="281">
        <v>9.9991930942954485E-2</v>
      </c>
      <c r="G18" s="231"/>
      <c r="H18" s="48">
        <v>12</v>
      </c>
      <c r="I18" s="48">
        <v>12</v>
      </c>
      <c r="J18" s="48">
        <v>14</v>
      </c>
      <c r="K18" s="48">
        <v>15</v>
      </c>
      <c r="L18" s="48">
        <v>10</v>
      </c>
    </row>
    <row r="19" spans="1:12" ht="12" customHeight="1">
      <c r="A19" s="48" t="s">
        <v>4</v>
      </c>
      <c r="B19" s="281">
        <v>8.9561779312783391E-2</v>
      </c>
      <c r="C19" s="281">
        <v>9.4926773252906368E-2</v>
      </c>
      <c r="D19" s="281">
        <v>0.10036721924660663</v>
      </c>
      <c r="E19" s="281">
        <v>0.1087027732254041</v>
      </c>
      <c r="F19" s="281">
        <v>9.9285936296436436E-2</v>
      </c>
      <c r="G19" s="231"/>
      <c r="H19" s="48">
        <v>18</v>
      </c>
      <c r="I19" s="48">
        <v>14</v>
      </c>
      <c r="J19" s="48">
        <v>12</v>
      </c>
      <c r="K19" s="48">
        <v>8</v>
      </c>
      <c r="L19" s="48">
        <v>11</v>
      </c>
    </row>
    <row r="20" spans="1:12" ht="12" customHeight="1">
      <c r="A20" s="48" t="s">
        <v>25</v>
      </c>
      <c r="B20" s="281">
        <v>0.1002293635619611</v>
      </c>
      <c r="C20" s="281">
        <v>0.10088139223381148</v>
      </c>
      <c r="D20" s="281">
        <v>0.10153240840163082</v>
      </c>
      <c r="E20" s="281">
        <v>0.10150778174268067</v>
      </c>
      <c r="F20" s="281">
        <v>9.9265061184101042E-2</v>
      </c>
      <c r="G20" s="231"/>
      <c r="H20" s="48">
        <v>11</v>
      </c>
      <c r="I20" s="48">
        <v>10</v>
      </c>
      <c r="J20" s="48">
        <v>10</v>
      </c>
      <c r="K20" s="48">
        <v>12</v>
      </c>
      <c r="L20" s="48">
        <v>12</v>
      </c>
    </row>
    <row r="21" spans="1:12" ht="12" customHeight="1">
      <c r="A21" s="48" t="s">
        <v>10</v>
      </c>
      <c r="B21" s="281">
        <v>0.10036836326506526</v>
      </c>
      <c r="C21" s="281">
        <v>9.998233742408319E-2</v>
      </c>
      <c r="D21" s="281">
        <v>0.10234754141561687</v>
      </c>
      <c r="E21" s="281">
        <v>0.10189890737189973</v>
      </c>
      <c r="F21" s="281">
        <v>9.6722905661733638E-2</v>
      </c>
      <c r="G21" s="231"/>
      <c r="H21" s="48">
        <v>10</v>
      </c>
      <c r="I21" s="48">
        <v>11</v>
      </c>
      <c r="J21" s="48">
        <v>8</v>
      </c>
      <c r="K21" s="48">
        <v>11</v>
      </c>
      <c r="L21" s="48">
        <v>13</v>
      </c>
    </row>
    <row r="22" spans="1:12" ht="12" customHeight="1">
      <c r="A22" s="48" t="s">
        <v>14</v>
      </c>
      <c r="B22" s="281">
        <v>0.10154333027194908</v>
      </c>
      <c r="C22" s="281">
        <v>0.10150447518766462</v>
      </c>
      <c r="D22" s="281">
        <v>0.10088719475114308</v>
      </c>
      <c r="E22" s="281">
        <v>0.10037666255434514</v>
      </c>
      <c r="F22" s="281">
        <v>9.651932037072522E-2</v>
      </c>
      <c r="G22" s="231"/>
      <c r="H22" s="48">
        <v>8</v>
      </c>
      <c r="I22" s="48">
        <v>9</v>
      </c>
      <c r="J22" s="48">
        <v>11</v>
      </c>
      <c r="K22" s="48">
        <v>13</v>
      </c>
      <c r="L22" s="48">
        <v>14</v>
      </c>
    </row>
    <row r="23" spans="1:12" ht="12" customHeight="1">
      <c r="A23" s="48" t="s">
        <v>33</v>
      </c>
      <c r="B23" s="281">
        <v>8.5346181988280007E-2</v>
      </c>
      <c r="C23" s="281">
        <v>9.1836169431688541E-2</v>
      </c>
      <c r="D23" s="281">
        <v>9.3263780573990554E-2</v>
      </c>
      <c r="E23" s="281">
        <v>9.4385145207190546E-2</v>
      </c>
      <c r="F23" s="281">
        <v>9.3517488550882613E-2</v>
      </c>
      <c r="G23" s="231"/>
      <c r="H23" s="48">
        <v>26</v>
      </c>
      <c r="I23" s="48">
        <v>17</v>
      </c>
      <c r="J23" s="48">
        <v>19</v>
      </c>
      <c r="K23" s="48">
        <v>19</v>
      </c>
      <c r="L23" s="48">
        <v>15</v>
      </c>
    </row>
    <row r="24" spans="1:12" ht="12" customHeight="1">
      <c r="A24" s="48" t="s">
        <v>11</v>
      </c>
      <c r="B24" s="281">
        <v>8.8918848574969955E-2</v>
      </c>
      <c r="C24" s="281">
        <v>9.1294071990198289E-2</v>
      </c>
      <c r="D24" s="281">
        <v>9.5806841057497677E-2</v>
      </c>
      <c r="E24" s="281">
        <v>9.5095643675757596E-2</v>
      </c>
      <c r="F24" s="281">
        <v>9.1980065878986231E-2</v>
      </c>
      <c r="G24" s="231"/>
      <c r="H24" s="48">
        <v>19</v>
      </c>
      <c r="I24" s="48">
        <v>19</v>
      </c>
      <c r="J24" s="48">
        <v>15</v>
      </c>
      <c r="K24" s="48">
        <v>18</v>
      </c>
      <c r="L24" s="48">
        <v>16</v>
      </c>
    </row>
    <row r="25" spans="1:12" ht="12" customHeight="1">
      <c r="A25" s="48" t="s">
        <v>15</v>
      </c>
      <c r="B25" s="281">
        <v>9.6417248140622178E-2</v>
      </c>
      <c r="C25" s="281">
        <v>9.6393149374580198E-2</v>
      </c>
      <c r="D25" s="281">
        <v>0.10024246877619224</v>
      </c>
      <c r="E25" s="281">
        <v>0.10031181339974134</v>
      </c>
      <c r="F25" s="281">
        <v>9.088976542203174E-2</v>
      </c>
      <c r="G25" s="231"/>
      <c r="H25" s="48">
        <v>13</v>
      </c>
      <c r="I25" s="48">
        <v>13</v>
      </c>
      <c r="J25" s="48">
        <v>13</v>
      </c>
      <c r="K25" s="48">
        <v>14</v>
      </c>
      <c r="L25" s="48">
        <v>17</v>
      </c>
    </row>
    <row r="26" spans="1:12" ht="12" customHeight="1">
      <c r="A26" s="48" t="s">
        <v>45</v>
      </c>
      <c r="B26" s="281">
        <v>8.9882078728495809E-2</v>
      </c>
      <c r="C26" s="281">
        <v>9.2380435635279659E-2</v>
      </c>
      <c r="D26" s="281">
        <v>9.3818874311134906E-2</v>
      </c>
      <c r="E26" s="281">
        <v>9.0315729358592375E-2</v>
      </c>
      <c r="F26" s="281">
        <v>9.0863444992709472E-2</v>
      </c>
      <c r="G26" s="231"/>
      <c r="H26" s="48">
        <v>16</v>
      </c>
      <c r="I26" s="48">
        <v>16</v>
      </c>
      <c r="J26" s="48">
        <v>16</v>
      </c>
      <c r="K26" s="48">
        <v>22</v>
      </c>
      <c r="L26" s="48">
        <v>18</v>
      </c>
    </row>
    <row r="27" spans="1:12" ht="12" customHeight="1">
      <c r="A27" s="48" t="s">
        <v>28</v>
      </c>
      <c r="B27" s="281">
        <v>9.0547816313823429E-2</v>
      </c>
      <c r="C27" s="281">
        <v>9.1684262552165205E-2</v>
      </c>
      <c r="D27" s="281">
        <v>9.3635334875763795E-2</v>
      </c>
      <c r="E27" s="281">
        <v>9.5419514833378849E-2</v>
      </c>
      <c r="F27" s="281">
        <v>9.0190201437999884E-2</v>
      </c>
      <c r="G27" s="231"/>
      <c r="H27" s="48">
        <v>15</v>
      </c>
      <c r="I27" s="48">
        <v>18</v>
      </c>
      <c r="J27" s="48">
        <v>18</v>
      </c>
      <c r="K27" s="48">
        <v>17</v>
      </c>
      <c r="L27" s="48">
        <v>19</v>
      </c>
    </row>
    <row r="28" spans="1:12" ht="12" customHeight="1">
      <c r="A28" s="48" t="s">
        <v>19</v>
      </c>
      <c r="B28" s="281">
        <v>8.9819523335823243E-2</v>
      </c>
      <c r="C28" s="281">
        <v>9.0190213558427282E-2</v>
      </c>
      <c r="D28" s="281">
        <v>9.0979487318039245E-2</v>
      </c>
      <c r="E28" s="281">
        <v>9.1774933789194907E-2</v>
      </c>
      <c r="F28" s="281">
        <v>8.9928816891845703E-2</v>
      </c>
      <c r="G28" s="231"/>
      <c r="H28" s="48">
        <v>17</v>
      </c>
      <c r="I28" s="48">
        <v>21</v>
      </c>
      <c r="J28" s="48">
        <v>22</v>
      </c>
      <c r="K28" s="48">
        <v>20</v>
      </c>
      <c r="L28" s="48">
        <v>20</v>
      </c>
    </row>
    <row r="29" spans="1:12" ht="12" customHeight="1">
      <c r="A29" s="48" t="s">
        <v>24</v>
      </c>
      <c r="B29" s="281">
        <v>9.1113991057492391E-2</v>
      </c>
      <c r="C29" s="281">
        <v>9.2740122258772706E-2</v>
      </c>
      <c r="D29" s="281">
        <v>9.3780579295027533E-2</v>
      </c>
      <c r="E29" s="281">
        <v>9.6405344777631991E-2</v>
      </c>
      <c r="F29" s="281">
        <v>8.9247807029074991E-2</v>
      </c>
      <c r="G29" s="231"/>
      <c r="H29" s="48">
        <v>14</v>
      </c>
      <c r="I29" s="48">
        <v>15</v>
      </c>
      <c r="J29" s="48">
        <v>17</v>
      </c>
      <c r="K29" s="48">
        <v>16</v>
      </c>
      <c r="L29" s="48">
        <v>21</v>
      </c>
    </row>
    <row r="30" spans="1:12" ht="12" customHeight="1">
      <c r="A30" s="48" t="s">
        <v>30</v>
      </c>
      <c r="B30" s="281">
        <v>8.7765177229463781E-2</v>
      </c>
      <c r="C30" s="281">
        <v>8.8288148351349141E-2</v>
      </c>
      <c r="D30" s="281">
        <v>8.8641204682962785E-2</v>
      </c>
      <c r="E30" s="281">
        <v>9.1514969893353712E-2</v>
      </c>
      <c r="F30" s="281">
        <v>8.9226924039805089E-2</v>
      </c>
      <c r="G30" s="231"/>
      <c r="H30" s="48">
        <v>21</v>
      </c>
      <c r="I30" s="48">
        <v>23</v>
      </c>
      <c r="J30" s="48">
        <v>25</v>
      </c>
      <c r="K30" s="48">
        <v>21</v>
      </c>
      <c r="L30" s="48">
        <v>22</v>
      </c>
    </row>
    <row r="31" spans="1:12" ht="12" customHeight="1">
      <c r="A31" s="48" t="s">
        <v>27</v>
      </c>
      <c r="B31" s="281">
        <v>8.4843673824579469E-2</v>
      </c>
      <c r="C31" s="281">
        <v>8.6738641875594574E-2</v>
      </c>
      <c r="D31" s="281">
        <v>8.7728299486403705E-2</v>
      </c>
      <c r="E31" s="281">
        <v>8.864083844429152E-2</v>
      </c>
      <c r="F31" s="281">
        <v>8.8536202018612356E-2</v>
      </c>
      <c r="G31" s="231"/>
      <c r="H31" s="48">
        <v>28</v>
      </c>
      <c r="I31" s="48">
        <v>26</v>
      </c>
      <c r="J31" s="48">
        <v>27</v>
      </c>
      <c r="K31" s="48">
        <v>26</v>
      </c>
      <c r="L31" s="48">
        <v>23</v>
      </c>
    </row>
    <row r="32" spans="1:12" ht="12" customHeight="1">
      <c r="A32" s="48" t="s">
        <v>39</v>
      </c>
      <c r="B32" s="281">
        <v>8.5693509604525611E-2</v>
      </c>
      <c r="C32" s="281">
        <v>8.4148007803005284E-2</v>
      </c>
      <c r="D32" s="281">
        <v>9.1442507529550646E-2</v>
      </c>
      <c r="E32" s="281">
        <v>9.0261379922596224E-2</v>
      </c>
      <c r="F32" s="281">
        <v>8.6631704918998395E-2</v>
      </c>
      <c r="G32" s="231"/>
      <c r="H32" s="48">
        <v>24</v>
      </c>
      <c r="I32" s="48">
        <v>30</v>
      </c>
      <c r="J32" s="48">
        <v>21</v>
      </c>
      <c r="K32" s="48">
        <v>23</v>
      </c>
      <c r="L32" s="48">
        <v>24</v>
      </c>
    </row>
    <row r="33" spans="1:12" ht="12" customHeight="1">
      <c r="A33" s="48" t="s">
        <v>47</v>
      </c>
      <c r="B33" s="281">
        <v>7.9304081449151645E-2</v>
      </c>
      <c r="C33" s="281">
        <v>8.1675073903106132E-2</v>
      </c>
      <c r="D33" s="281">
        <v>8.4807148060054599E-2</v>
      </c>
      <c r="E33" s="281">
        <v>8.7660779142307327E-2</v>
      </c>
      <c r="F33" s="281">
        <v>8.6616661084859492E-2</v>
      </c>
      <c r="G33" s="231"/>
      <c r="H33" s="48">
        <v>36</v>
      </c>
      <c r="I33" s="48">
        <v>34</v>
      </c>
      <c r="J33" s="48">
        <v>31</v>
      </c>
      <c r="K33" s="48">
        <v>27</v>
      </c>
      <c r="L33" s="48">
        <v>25</v>
      </c>
    </row>
    <row r="34" spans="1:12" ht="12" customHeight="1">
      <c r="A34" s="48" t="s">
        <v>22</v>
      </c>
      <c r="B34" s="281">
        <v>8.863107302717263E-2</v>
      </c>
      <c r="C34" s="281">
        <v>8.7559669173025836E-2</v>
      </c>
      <c r="D34" s="281">
        <v>9.0420598183078224E-2</v>
      </c>
      <c r="E34" s="281">
        <v>8.981765346610443E-2</v>
      </c>
      <c r="F34" s="281">
        <v>8.6478238927907458E-2</v>
      </c>
      <c r="G34" s="231"/>
      <c r="H34" s="48">
        <v>20</v>
      </c>
      <c r="I34" s="48">
        <v>25</v>
      </c>
      <c r="J34" s="48">
        <v>23</v>
      </c>
      <c r="K34" s="48">
        <v>24</v>
      </c>
      <c r="L34" s="48">
        <v>26</v>
      </c>
    </row>
    <row r="35" spans="1:12" ht="12" customHeight="1">
      <c r="A35" s="48" t="s">
        <v>43</v>
      </c>
      <c r="B35" s="281">
        <v>8.2274990319055746E-2</v>
      </c>
      <c r="C35" s="281">
        <v>8.1607747668512767E-2</v>
      </c>
      <c r="D35" s="281">
        <v>8.449290467409605E-2</v>
      </c>
      <c r="E35" s="281">
        <v>8.5487786997205592E-2</v>
      </c>
      <c r="F35" s="281">
        <v>8.4627667618477703E-2</v>
      </c>
      <c r="G35" s="231"/>
      <c r="H35" s="48">
        <v>33</v>
      </c>
      <c r="I35" s="48">
        <v>36</v>
      </c>
      <c r="J35" s="48">
        <v>35</v>
      </c>
      <c r="K35" s="48">
        <v>31</v>
      </c>
      <c r="L35" s="48">
        <v>27</v>
      </c>
    </row>
    <row r="36" spans="1:12" ht="12" customHeight="1">
      <c r="A36" s="48" t="s">
        <v>20</v>
      </c>
      <c r="B36" s="281">
        <v>8.3287699567264534E-2</v>
      </c>
      <c r="C36" s="281">
        <v>8.292843001746146E-2</v>
      </c>
      <c r="D36" s="281">
        <v>8.5341560513478562E-2</v>
      </c>
      <c r="E36" s="281">
        <v>8.4664879483212677E-2</v>
      </c>
      <c r="F36" s="281">
        <v>8.4073410385775357E-2</v>
      </c>
      <c r="G36" s="231"/>
      <c r="H36" s="48">
        <v>31</v>
      </c>
      <c r="I36" s="48">
        <v>32</v>
      </c>
      <c r="J36" s="48">
        <v>30</v>
      </c>
      <c r="K36" s="48">
        <v>32</v>
      </c>
      <c r="L36" s="48">
        <v>28</v>
      </c>
    </row>
    <row r="37" spans="1:12" ht="12" customHeight="1">
      <c r="A37" s="48" t="s">
        <v>38</v>
      </c>
      <c r="B37" s="281">
        <v>7.7266983726555272E-2</v>
      </c>
      <c r="C37" s="281">
        <v>7.7782039801973971E-2</v>
      </c>
      <c r="D37" s="281">
        <v>8.5479156326839681E-2</v>
      </c>
      <c r="E37" s="281">
        <v>8.6110582941761563E-2</v>
      </c>
      <c r="F37" s="281">
        <v>8.3802976026959672E-2</v>
      </c>
      <c r="G37" s="231"/>
      <c r="H37" s="48">
        <v>42</v>
      </c>
      <c r="I37" s="48">
        <v>41</v>
      </c>
      <c r="J37" s="48">
        <v>29</v>
      </c>
      <c r="K37" s="48">
        <v>29</v>
      </c>
      <c r="L37" s="48">
        <v>29</v>
      </c>
    </row>
    <row r="38" spans="1:12" ht="12" customHeight="1">
      <c r="A38" s="48" t="s">
        <v>41</v>
      </c>
      <c r="B38" s="281">
        <v>8.0170179012232126E-2</v>
      </c>
      <c r="C38" s="281">
        <v>8.3157169024317718E-2</v>
      </c>
      <c r="D38" s="281">
        <v>8.4569108694811643E-2</v>
      </c>
      <c r="E38" s="281">
        <v>8.6732518905215605E-2</v>
      </c>
      <c r="F38" s="281">
        <v>8.3101478779940022E-2</v>
      </c>
      <c r="G38" s="231"/>
      <c r="H38" s="48">
        <v>34</v>
      </c>
      <c r="I38" s="48">
        <v>31</v>
      </c>
      <c r="J38" s="48">
        <v>34</v>
      </c>
      <c r="K38" s="48">
        <v>28</v>
      </c>
      <c r="L38" s="48">
        <v>30</v>
      </c>
    </row>
    <row r="39" spans="1:12" ht="12" customHeight="1">
      <c r="A39" s="48" t="s">
        <v>26</v>
      </c>
      <c r="B39" s="281">
        <v>8.5102306882186243E-2</v>
      </c>
      <c r="C39" s="281">
        <v>8.6540407431634644E-2</v>
      </c>
      <c r="D39" s="281">
        <v>8.4765375827400166E-2</v>
      </c>
      <c r="E39" s="281">
        <v>8.4248963747812225E-2</v>
      </c>
      <c r="F39" s="281">
        <v>8.2136655101763309E-2</v>
      </c>
      <c r="G39" s="231"/>
      <c r="H39" s="48">
        <v>27</v>
      </c>
      <c r="I39" s="48">
        <v>27</v>
      </c>
      <c r="J39" s="48">
        <v>33</v>
      </c>
      <c r="K39" s="48">
        <v>34</v>
      </c>
      <c r="L39" s="48">
        <v>31</v>
      </c>
    </row>
    <row r="40" spans="1:12" ht="12" customHeight="1">
      <c r="A40" s="48" t="s">
        <v>31</v>
      </c>
      <c r="B40" s="281">
        <v>8.6712303751690895E-2</v>
      </c>
      <c r="C40" s="281">
        <v>8.8380701051893967E-2</v>
      </c>
      <c r="D40" s="281">
        <v>8.8513125485907215E-2</v>
      </c>
      <c r="E40" s="281">
        <v>8.8931560177049368E-2</v>
      </c>
      <c r="F40" s="281">
        <v>8.2052750398904861E-2</v>
      </c>
      <c r="G40" s="231"/>
      <c r="H40" s="48">
        <v>23</v>
      </c>
      <c r="I40" s="48">
        <v>22</v>
      </c>
      <c r="J40" s="48">
        <v>26</v>
      </c>
      <c r="K40" s="48">
        <v>25</v>
      </c>
      <c r="L40" s="48">
        <v>32</v>
      </c>
    </row>
    <row r="41" spans="1:12" ht="12" customHeight="1">
      <c r="A41" s="48" t="s">
        <v>48</v>
      </c>
      <c r="B41" s="281">
        <v>7.9186440443459682E-2</v>
      </c>
      <c r="C41" s="281">
        <v>7.9219124032398378E-2</v>
      </c>
      <c r="D41" s="281">
        <v>7.9751470483392151E-2</v>
      </c>
      <c r="E41" s="281">
        <v>8.0522412962070369E-2</v>
      </c>
      <c r="F41" s="281">
        <v>8.150601631788304E-2</v>
      </c>
      <c r="G41" s="231"/>
      <c r="H41" s="48">
        <v>37</v>
      </c>
      <c r="I41" s="48">
        <v>39</v>
      </c>
      <c r="J41" s="48">
        <v>40</v>
      </c>
      <c r="K41" s="48">
        <v>42</v>
      </c>
      <c r="L41" s="48">
        <v>33</v>
      </c>
    </row>
    <row r="42" spans="1:12" ht="12" customHeight="1">
      <c r="A42" s="48" t="s">
        <v>49</v>
      </c>
      <c r="B42" s="281">
        <v>8.4321491147781064E-2</v>
      </c>
      <c r="C42" s="281">
        <v>8.4557688003934747E-2</v>
      </c>
      <c r="D42" s="281">
        <v>8.9607943125139575E-2</v>
      </c>
      <c r="E42" s="281">
        <v>8.4113578427515032E-2</v>
      </c>
      <c r="F42" s="281">
        <v>8.0950534817525441E-2</v>
      </c>
      <c r="G42" s="231"/>
      <c r="H42" s="48">
        <v>29</v>
      </c>
      <c r="I42" s="48">
        <v>29</v>
      </c>
      <c r="J42" s="48">
        <v>24</v>
      </c>
      <c r="K42" s="48">
        <v>35</v>
      </c>
      <c r="L42" s="48">
        <v>34</v>
      </c>
    </row>
    <row r="43" spans="1:12" ht="12" customHeight="1">
      <c r="A43" s="48" t="s">
        <v>50</v>
      </c>
      <c r="B43" s="281">
        <v>7.4015066193615517E-2</v>
      </c>
      <c r="C43" s="281">
        <v>7.5127722566876554E-2</v>
      </c>
      <c r="D43" s="281">
        <v>7.8666229343017424E-2</v>
      </c>
      <c r="E43" s="281">
        <v>8.2213770734414507E-2</v>
      </c>
      <c r="F43" s="281">
        <v>8.0823952887593808E-2</v>
      </c>
      <c r="G43" s="231"/>
      <c r="H43" s="48">
        <v>44</v>
      </c>
      <c r="I43" s="48">
        <v>44</v>
      </c>
      <c r="J43" s="48">
        <v>41</v>
      </c>
      <c r="K43" s="48">
        <v>38</v>
      </c>
      <c r="L43" s="48">
        <v>35</v>
      </c>
    </row>
    <row r="44" spans="1:12" ht="12" customHeight="1">
      <c r="A44" s="48" t="s">
        <v>37</v>
      </c>
      <c r="B44" s="281">
        <v>8.5639490904206528E-2</v>
      </c>
      <c r="C44" s="281">
        <v>8.6400902370967481E-2</v>
      </c>
      <c r="D44" s="281">
        <v>8.6949987493288597E-2</v>
      </c>
      <c r="E44" s="281">
        <v>8.5741876281006782E-2</v>
      </c>
      <c r="F44" s="281">
        <v>8.0635688074601156E-2</v>
      </c>
      <c r="G44" s="231"/>
      <c r="H44" s="48">
        <v>25</v>
      </c>
      <c r="I44" s="48">
        <v>28</v>
      </c>
      <c r="J44" s="48">
        <v>28</v>
      </c>
      <c r="K44" s="48">
        <v>30</v>
      </c>
      <c r="L44" s="48">
        <v>36</v>
      </c>
    </row>
    <row r="45" spans="1:12" ht="12" customHeight="1">
      <c r="A45" s="48" t="s">
        <v>34</v>
      </c>
      <c r="B45" s="281">
        <v>7.7511189276668502E-2</v>
      </c>
      <c r="C45" s="281">
        <v>8.8060871713372679E-2</v>
      </c>
      <c r="D45" s="281">
        <v>8.4255169903496241E-2</v>
      </c>
      <c r="E45" s="281">
        <v>8.1742090667755452E-2</v>
      </c>
      <c r="F45" s="281">
        <v>8.0283648274104738E-2</v>
      </c>
      <c r="G45" s="231"/>
      <c r="H45" s="48">
        <v>41</v>
      </c>
      <c r="I45" s="48">
        <v>24</v>
      </c>
      <c r="J45" s="48">
        <v>36</v>
      </c>
      <c r="K45" s="48">
        <v>39</v>
      </c>
      <c r="L45" s="48">
        <v>37</v>
      </c>
    </row>
    <row r="46" spans="1:12" ht="12" customHeight="1">
      <c r="A46" s="77" t="s">
        <v>36</v>
      </c>
      <c r="B46" s="282">
        <v>7.8979169670982674E-2</v>
      </c>
      <c r="C46" s="282">
        <v>8.1379356343059595E-2</v>
      </c>
      <c r="D46" s="282">
        <v>8.36933683936531E-2</v>
      </c>
      <c r="E46" s="282">
        <v>8.0830831918193055E-2</v>
      </c>
      <c r="F46" s="282">
        <v>7.9822627084104036E-2</v>
      </c>
      <c r="G46" s="233"/>
      <c r="H46" s="77">
        <v>38</v>
      </c>
      <c r="I46" s="77">
        <v>37</v>
      </c>
      <c r="J46" s="77">
        <v>37</v>
      </c>
      <c r="K46" s="77">
        <v>41</v>
      </c>
      <c r="L46" s="77">
        <v>38</v>
      </c>
    </row>
    <row r="47" spans="1:12" ht="12" customHeight="1">
      <c r="A47" s="48" t="s">
        <v>42</v>
      </c>
      <c r="B47" s="281">
        <v>8.3581482952357317E-2</v>
      </c>
      <c r="C47" s="281">
        <v>8.2788207795161259E-2</v>
      </c>
      <c r="D47" s="281">
        <v>8.228546953661095E-2</v>
      </c>
      <c r="E47" s="281">
        <v>8.4638616344515666E-2</v>
      </c>
      <c r="F47" s="281">
        <v>7.9718187884589828E-2</v>
      </c>
      <c r="G47" s="231"/>
      <c r="H47" s="48">
        <v>30</v>
      </c>
      <c r="I47" s="48">
        <v>33</v>
      </c>
      <c r="J47" s="48">
        <v>39</v>
      </c>
      <c r="K47" s="48">
        <v>33</v>
      </c>
      <c r="L47" s="48">
        <v>39</v>
      </c>
    </row>
    <row r="48" spans="1:12" ht="12" customHeight="1">
      <c r="A48" s="48" t="s">
        <v>52</v>
      </c>
      <c r="B48" s="281">
        <v>8.0044677062109479E-2</v>
      </c>
      <c r="C48" s="281">
        <v>8.163834573255957E-2</v>
      </c>
      <c r="D48" s="281">
        <v>8.3517443158709015E-2</v>
      </c>
      <c r="E48" s="281">
        <v>8.0929393219462409E-2</v>
      </c>
      <c r="F48" s="281">
        <v>7.8549669504608718E-2</v>
      </c>
      <c r="G48" s="231"/>
      <c r="H48" s="48">
        <v>35</v>
      </c>
      <c r="I48" s="48">
        <v>35</v>
      </c>
      <c r="J48" s="48">
        <v>38</v>
      </c>
      <c r="K48" s="48">
        <v>40</v>
      </c>
      <c r="L48" s="48">
        <v>40</v>
      </c>
    </row>
    <row r="49" spans="1:12" ht="12" customHeight="1">
      <c r="A49" s="48" t="s">
        <v>16</v>
      </c>
      <c r="B49" s="281">
        <v>8.2409223746906457E-2</v>
      </c>
      <c r="C49" s="281">
        <v>7.8008417179965997E-2</v>
      </c>
      <c r="D49" s="281">
        <v>7.8017776840351855E-2</v>
      </c>
      <c r="E49" s="281">
        <v>8.2229032694521809E-2</v>
      </c>
      <c r="F49" s="281">
        <v>7.8369458253018165E-2</v>
      </c>
      <c r="G49" s="231"/>
      <c r="H49" s="48">
        <v>32</v>
      </c>
      <c r="I49" s="48">
        <v>40</v>
      </c>
      <c r="J49" s="48">
        <v>44</v>
      </c>
      <c r="K49" s="48">
        <v>37</v>
      </c>
      <c r="L49" s="48">
        <v>41</v>
      </c>
    </row>
    <row r="50" spans="1:12" ht="12" customHeight="1">
      <c r="A50" s="48" t="s">
        <v>29</v>
      </c>
      <c r="B50" s="281">
        <v>6.3025812812265783E-2</v>
      </c>
      <c r="C50" s="281">
        <v>6.7454300338836426E-2</v>
      </c>
      <c r="D50" s="281">
        <v>7.8083627978478093E-2</v>
      </c>
      <c r="E50" s="281">
        <v>7.9640922676576839E-2</v>
      </c>
      <c r="F50" s="281">
        <v>7.5542310107288124E-2</v>
      </c>
      <c r="G50" s="231"/>
      <c r="H50" s="48">
        <v>49</v>
      </c>
      <c r="I50" s="48">
        <v>48</v>
      </c>
      <c r="J50" s="48">
        <v>43</v>
      </c>
      <c r="K50" s="48">
        <v>43</v>
      </c>
      <c r="L50" s="48">
        <v>42</v>
      </c>
    </row>
    <row r="51" spans="1:12" ht="12" customHeight="1">
      <c r="A51" s="48" t="s">
        <v>32</v>
      </c>
      <c r="B51" s="281">
        <v>7.8038040031269823E-2</v>
      </c>
      <c r="C51" s="281">
        <v>7.9986840046050334E-2</v>
      </c>
      <c r="D51" s="281">
        <v>8.4805760335464178E-2</v>
      </c>
      <c r="E51" s="281">
        <v>8.3535849721480551E-2</v>
      </c>
      <c r="F51" s="281">
        <v>7.4586567849926913E-2</v>
      </c>
      <c r="G51" s="231"/>
      <c r="H51" s="48">
        <v>40</v>
      </c>
      <c r="I51" s="48">
        <v>38</v>
      </c>
      <c r="J51" s="48">
        <v>32</v>
      </c>
      <c r="K51" s="48">
        <v>36</v>
      </c>
      <c r="L51" s="48">
        <v>43</v>
      </c>
    </row>
    <row r="52" spans="1:12" ht="12" customHeight="1">
      <c r="A52" s="48" t="s">
        <v>40</v>
      </c>
      <c r="B52" s="281">
        <v>7.2111263665727274E-2</v>
      </c>
      <c r="C52" s="281">
        <v>7.4707374832245085E-2</v>
      </c>
      <c r="D52" s="281">
        <v>7.7002397094059094E-2</v>
      </c>
      <c r="E52" s="281">
        <v>7.6028446387682705E-2</v>
      </c>
      <c r="F52" s="281">
        <v>7.4574161840773451E-2</v>
      </c>
      <c r="G52" s="231"/>
      <c r="H52" s="48">
        <v>47</v>
      </c>
      <c r="I52" s="48">
        <v>46</v>
      </c>
      <c r="J52" s="48">
        <v>46</v>
      </c>
      <c r="K52" s="48">
        <v>46</v>
      </c>
      <c r="L52" s="48">
        <v>44</v>
      </c>
    </row>
    <row r="53" spans="1:12" ht="12" customHeight="1">
      <c r="A53" s="48" t="s">
        <v>35</v>
      </c>
      <c r="B53" s="281">
        <v>7.8246876232368104E-2</v>
      </c>
      <c r="C53" s="281">
        <v>7.724122853876339E-2</v>
      </c>
      <c r="D53" s="281">
        <v>7.7032819643912245E-2</v>
      </c>
      <c r="E53" s="281">
        <v>7.8293953432345451E-2</v>
      </c>
      <c r="F53" s="281">
        <v>7.4028648273147632E-2</v>
      </c>
      <c r="G53" s="231"/>
      <c r="H53" s="48">
        <v>39</v>
      </c>
      <c r="I53" s="48">
        <v>43</v>
      </c>
      <c r="J53" s="48">
        <v>45</v>
      </c>
      <c r="K53" s="48">
        <v>45</v>
      </c>
      <c r="L53" s="48">
        <v>45</v>
      </c>
    </row>
    <row r="54" spans="1:12" ht="12" customHeight="1">
      <c r="A54" s="48" t="s">
        <v>46</v>
      </c>
      <c r="B54" s="281">
        <v>7.5832307556041118E-2</v>
      </c>
      <c r="C54" s="281">
        <v>7.7635255197074246E-2</v>
      </c>
      <c r="D54" s="281">
        <v>7.8422605935085543E-2</v>
      </c>
      <c r="E54" s="281">
        <v>7.9573526615297333E-2</v>
      </c>
      <c r="F54" s="281">
        <v>7.3426212487871664E-2</v>
      </c>
      <c r="G54" s="231"/>
      <c r="H54" s="48">
        <v>43</v>
      </c>
      <c r="I54" s="48">
        <v>42</v>
      </c>
      <c r="J54" s="48">
        <v>42</v>
      </c>
      <c r="K54" s="48">
        <v>44</v>
      </c>
      <c r="L54" s="48">
        <v>46</v>
      </c>
    </row>
    <row r="55" spans="1:12" ht="12" customHeight="1">
      <c r="A55" s="48" t="s">
        <v>51</v>
      </c>
      <c r="B55" s="281">
        <v>7.2663583675541182E-2</v>
      </c>
      <c r="C55" s="281">
        <v>7.4929544224579564E-2</v>
      </c>
      <c r="D55" s="281">
        <v>7.4667277161200418E-2</v>
      </c>
      <c r="E55" s="281">
        <v>7.3698003606166809E-2</v>
      </c>
      <c r="F55" s="281">
        <v>7.3358715438332042E-2</v>
      </c>
      <c r="G55" s="231"/>
      <c r="H55" s="48">
        <v>45</v>
      </c>
      <c r="I55" s="48">
        <v>45</v>
      </c>
      <c r="J55" s="48">
        <v>47</v>
      </c>
      <c r="K55" s="48">
        <v>47</v>
      </c>
      <c r="L55" s="48">
        <v>47</v>
      </c>
    </row>
    <row r="56" spans="1:12" ht="12" customHeight="1">
      <c r="A56" s="48" t="s">
        <v>44</v>
      </c>
      <c r="B56" s="281">
        <v>7.2590448672400928E-2</v>
      </c>
      <c r="C56" s="281">
        <v>7.160185240820556E-2</v>
      </c>
      <c r="D56" s="281">
        <v>7.1345830751030195E-2</v>
      </c>
      <c r="E56" s="281">
        <v>7.2294912199618033E-2</v>
      </c>
      <c r="F56" s="281">
        <v>6.8509557714236446E-2</v>
      </c>
      <c r="H56" s="48">
        <v>46</v>
      </c>
      <c r="I56" s="48">
        <v>47</v>
      </c>
      <c r="J56" s="48">
        <v>48</v>
      </c>
      <c r="K56" s="48">
        <v>48</v>
      </c>
      <c r="L56" s="48">
        <v>48</v>
      </c>
    </row>
    <row r="57" spans="1:12" ht="12" customHeight="1">
      <c r="A57" s="48" t="s">
        <v>53</v>
      </c>
      <c r="B57" s="281">
        <v>6.7518281923429263E-2</v>
      </c>
      <c r="C57" s="281">
        <v>6.5747723265893593E-2</v>
      </c>
      <c r="D57" s="281">
        <v>6.8015786171821982E-2</v>
      </c>
      <c r="E57" s="281">
        <v>6.9360888349026525E-2</v>
      </c>
      <c r="F57" s="281">
        <v>6.7701798207711342E-2</v>
      </c>
      <c r="G57" s="231"/>
      <c r="H57" s="48">
        <v>48</v>
      </c>
      <c r="I57" s="48">
        <v>49</v>
      </c>
      <c r="J57" s="48">
        <v>49</v>
      </c>
      <c r="K57" s="48">
        <v>49</v>
      </c>
      <c r="L57" s="48">
        <v>49</v>
      </c>
    </row>
    <row r="58" spans="1:12" s="49" customFormat="1" ht="12" customHeight="1">
      <c r="A58" s="48" t="s">
        <v>6</v>
      </c>
      <c r="B58" s="281">
        <v>5.2335267008345163E-2</v>
      </c>
      <c r="C58" s="281">
        <v>6.0141599165741792E-2</v>
      </c>
      <c r="D58" s="281">
        <v>6.6886823072521417E-2</v>
      </c>
      <c r="E58" s="281">
        <v>6.8243247673935692E-2</v>
      </c>
      <c r="F58" s="281">
        <v>6.0527844877046932E-2</v>
      </c>
      <c r="G58" s="231"/>
      <c r="H58" s="48">
        <v>50</v>
      </c>
      <c r="I58" s="48">
        <v>50</v>
      </c>
      <c r="J58" s="48">
        <v>50</v>
      </c>
      <c r="K58" s="48">
        <v>50</v>
      </c>
      <c r="L58" s="48">
        <v>50</v>
      </c>
    </row>
    <row r="59" spans="1:12" s="49" customFormat="1" ht="12" customHeight="1">
      <c r="A59" s="48"/>
      <c r="B59" s="28"/>
      <c r="C59" s="28"/>
      <c r="D59" s="48"/>
      <c r="E59" s="48"/>
      <c r="F59" s="48"/>
      <c r="G59" s="231"/>
      <c r="H59" s="48"/>
      <c r="I59" s="48"/>
      <c r="J59" s="110"/>
      <c r="K59" s="48"/>
      <c r="L59" s="48"/>
    </row>
    <row r="60" spans="1:12" ht="12" customHeight="1">
      <c r="A60" s="119"/>
      <c r="I60" s="110"/>
      <c r="J60" s="110"/>
      <c r="K60" s="48"/>
    </row>
    <row r="61" spans="1:12" ht="12" customHeight="1">
      <c r="A61" s="294" t="s">
        <v>394</v>
      </c>
      <c r="I61" s="110"/>
      <c r="J61" s="110"/>
      <c r="K61" s="48"/>
    </row>
    <row r="62" spans="1:12" ht="12" customHeight="1">
      <c r="I62" s="110"/>
      <c r="J62" s="110"/>
      <c r="K62" s="48"/>
    </row>
    <row r="63" spans="1:12" ht="12" customHeight="1">
      <c r="I63" s="110"/>
      <c r="J63" s="110"/>
      <c r="K63" s="48"/>
    </row>
  </sheetData>
  <sortState xmlns:xlrd2="http://schemas.microsoft.com/office/spreadsheetml/2017/richdata2" ref="A9:L58">
    <sortCondition ref="L9:L58"/>
  </sortState>
  <mergeCells count="2">
    <mergeCell ref="A3:L3"/>
    <mergeCell ref="A4:L4"/>
  </mergeCells>
  <hyperlinks>
    <hyperlink ref="A1" location="TOC!A1" display="Return to info tab" xr:uid="{00000000-0004-0000-1400-000000000000}"/>
  </hyperlinks>
  <printOptions horizontalCentered="1"/>
  <pageMargins left="0.85" right="0.75" top="0.54" bottom="0.4" header="0.33" footer="0.24"/>
  <pageSetup scale="92" orientation="portrait" r:id="rId1"/>
  <headerFooter alignWithMargins="0">
    <oddFooter xml:space="preserve">&amp;C&amp;"Times New Roman,Bold"
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>
    <tabColor rgb="FFFFC000"/>
  </sheetPr>
  <dimension ref="A1:H55"/>
  <sheetViews>
    <sheetView zoomScaleNormal="100" workbookViewId="0"/>
  </sheetViews>
  <sheetFormatPr defaultRowHeight="13.2"/>
  <cols>
    <col min="1" max="8" width="12.109375" customWidth="1"/>
    <col min="9" max="9" width="1.5546875" customWidth="1"/>
  </cols>
  <sheetData>
    <row r="1" spans="1:8">
      <c r="A1" s="224" t="s">
        <v>268</v>
      </c>
    </row>
    <row r="2" spans="1:8" ht="17.399999999999999">
      <c r="A2" s="303" t="s">
        <v>265</v>
      </c>
      <c r="B2" s="303"/>
      <c r="C2" s="303"/>
      <c r="D2" s="303"/>
      <c r="E2" s="303"/>
      <c r="F2" s="303"/>
      <c r="G2" s="303"/>
      <c r="H2" s="303"/>
    </row>
    <row r="3" spans="1:8" ht="15">
      <c r="A3" s="306" t="str">
        <f>"Fiscal Year "&amp;'Table 1'!F6</f>
        <v>Fiscal Year 2020</v>
      </c>
      <c r="B3" s="306"/>
      <c r="C3" s="306"/>
      <c r="D3" s="306"/>
      <c r="E3" s="306"/>
      <c r="F3" s="306"/>
      <c r="G3" s="306"/>
      <c r="H3" s="306"/>
    </row>
    <row r="55" spans="1:1">
      <c r="A55" s="294" t="s">
        <v>394</v>
      </c>
    </row>
  </sheetData>
  <mergeCells count="2">
    <mergeCell ref="A2:H2"/>
    <mergeCell ref="A3:H3"/>
  </mergeCells>
  <hyperlinks>
    <hyperlink ref="A1" location="TOC!A1" display="Return to info tab" xr:uid="{00000000-0004-0000-1500-000000000000}"/>
  </hyperlinks>
  <printOptions horizontalCentered="1"/>
  <pageMargins left="0.7" right="0.7" top="0.75" bottom="0.75" header="0.3" footer="0.3"/>
  <pageSetup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6</vt:i4>
      </vt:variant>
    </vt:vector>
  </HeadingPairs>
  <TitlesOfParts>
    <vt:vector size="28" baseType="lpstr">
      <vt:lpstr>TOC</vt:lpstr>
      <vt:lpstr>Table 1</vt:lpstr>
      <vt:lpstr>Chart 1</vt:lpstr>
      <vt:lpstr>Table 2</vt:lpstr>
      <vt:lpstr>Table 3 </vt:lpstr>
      <vt:lpstr>Table 4 </vt:lpstr>
      <vt:lpstr>Table 5 </vt:lpstr>
      <vt:lpstr>Table 6 </vt:lpstr>
      <vt:lpstr>Chart 2</vt:lpstr>
      <vt:lpstr>Table 7</vt:lpstr>
      <vt:lpstr>Table 8</vt:lpstr>
      <vt:lpstr>Table 9</vt:lpstr>
      <vt:lpstr>Table 10</vt:lpstr>
      <vt:lpstr>Table 11</vt:lpstr>
      <vt:lpstr>Chart 3</vt:lpstr>
      <vt:lpstr>Table 12</vt:lpstr>
      <vt:lpstr>Table 13 </vt:lpstr>
      <vt:lpstr>Table 14</vt:lpstr>
      <vt:lpstr>Table 15</vt:lpstr>
      <vt:lpstr>Table 16</vt:lpstr>
      <vt:lpstr>Table 17</vt:lpstr>
      <vt:lpstr>Chart 4</vt:lpstr>
      <vt:lpstr>'Table 11'!Print_Area</vt:lpstr>
      <vt:lpstr>'Table 12'!Print_Area</vt:lpstr>
      <vt:lpstr>'Table 13 '!Print_Area</vt:lpstr>
      <vt:lpstr>'Table 14'!Print_Area</vt:lpstr>
      <vt:lpstr>'Table 15'!Print_Area</vt:lpstr>
      <vt:lpstr>'Table 16'!Print_Area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dbxau140</dc:creator>
  <cp:lastModifiedBy>Skiff, Eric (DOR)</cp:lastModifiedBy>
  <cp:lastPrinted>2023-02-09T18:13:39Z</cp:lastPrinted>
  <dcterms:created xsi:type="dcterms:W3CDTF">2017-03-28T21:20:09Z</dcterms:created>
  <dcterms:modified xsi:type="dcterms:W3CDTF">2023-02-09T18:15:58Z</dcterms:modified>
</cp:coreProperties>
</file>