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5" sheetId="1" r:id="rId1"/>
  </sheets>
  <externalReferences>
    <externalReference r:id="rId2"/>
  </externalReferences>
  <definedNames>
    <definedName name="_xlnm.Print_Area" localSheetId="0">'25'!$A$1:$J$50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 s="1"/>
  <c r="F42" i="1"/>
  <c r="E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J43" i="1" l="1"/>
  <c r="J44" i="1"/>
  <c r="I44" i="1"/>
  <c r="H42" i="1"/>
  <c r="J45" i="1" s="1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<sst xmlns="http://schemas.openxmlformats.org/spreadsheetml/2006/main" count="57" uniqueCount="56">
  <si>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</si>
  <si>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</si>
  <si>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</si>
  <si>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18-19</t>
  </si>
  <si>
    <t>19-20</t>
  </si>
  <si>
    <t xml:space="preserve">COUNTY </t>
  </si>
  <si>
    <t>Count</t>
  </si>
  <si>
    <t>% CHG</t>
  </si>
  <si>
    <t>ADAMS (b)</t>
  </si>
  <si>
    <t xml:space="preserve">ASOTIN </t>
  </si>
  <si>
    <t>BENTON* (b)</t>
  </si>
  <si>
    <t>CHELAN (b)</t>
  </si>
  <si>
    <t>CLALLAM (b)</t>
  </si>
  <si>
    <t>CLARK (b)</t>
  </si>
  <si>
    <t>COLUMBIA (b)</t>
  </si>
  <si>
    <t>COWLITZ (b)</t>
  </si>
  <si>
    <t>DOUGLAS</t>
  </si>
  <si>
    <t>FERRY</t>
  </si>
  <si>
    <t xml:space="preserve">FRANKLIN </t>
  </si>
  <si>
    <t>GARFIELD (b)</t>
  </si>
  <si>
    <t>GRANT (b)</t>
  </si>
  <si>
    <t>GRAYS HARBOR(b)</t>
  </si>
  <si>
    <t>ISLAND</t>
  </si>
  <si>
    <t>JEFFERSON (b)</t>
  </si>
  <si>
    <t>KING* (b)</t>
  </si>
  <si>
    <t>KITSAP (b)</t>
  </si>
  <si>
    <t>KITTITAS</t>
  </si>
  <si>
    <t>KLICKITAT (b)</t>
  </si>
  <si>
    <t>LEWIS (b)</t>
  </si>
  <si>
    <t>LINCOLN</t>
  </si>
  <si>
    <t>MASON (b)</t>
  </si>
  <si>
    <t>OKANOGAN</t>
  </si>
  <si>
    <t>PACIFIC (b)</t>
  </si>
  <si>
    <t>PEND OREILLE (b)</t>
  </si>
  <si>
    <t>PIERCE* (a) (b)</t>
  </si>
  <si>
    <t>SAN JUAN (a) (b)</t>
  </si>
  <si>
    <t>SKAGIT (b)</t>
  </si>
  <si>
    <t>SKAMANIA (b)</t>
  </si>
  <si>
    <t>SNOHOMISH (b)</t>
  </si>
  <si>
    <t>SPOKANE</t>
  </si>
  <si>
    <t>STEVENS (b)</t>
  </si>
  <si>
    <t>THURSTON (b)</t>
  </si>
  <si>
    <t>WAHKIAKUM (b)</t>
  </si>
  <si>
    <t>WALLA WALLA (b)</t>
  </si>
  <si>
    <t>WHATCOM (b)</t>
  </si>
  <si>
    <t>WHITMAN (b)</t>
  </si>
  <si>
    <t>YAKIMA (b)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</si>
  <si>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</si>
  <si>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</si>
  <si>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</si>
  <si>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</si>
  <si>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functions.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</si>
  <si>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</si>
  <si>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</si>
  <si>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King, and Pierce County's budgets are for 2 years.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</si>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</sst>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64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2" fontId="5" fillId="0" borderId="7" xfId="1" applyNumberFormat="1" applyFont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NumberFormat="1" applyFont="1" applyBorder="1" applyProtection="1"/>
    <xf numFmtId="37" fontId="5" fillId="0" borderId="10" xfId="1" applyNumberFormat="1" applyFont="1" applyBorder="1" applyProtection="1"/>
    <xf numFmtId="2" fontId="5" fillId="0" borderId="9" xfId="1" applyNumberFormat="1" applyFont="1" applyBorder="1"/>
    <xf numFmtId="43" fontId="5" fillId="0" borderId="9" xfId="2" applyNumberFormat="1" applyFont="1" applyBorder="1" applyProtection="1"/>
    <xf numFmtId="39" fontId="5" fillId="0" borderId="9" xfId="1" applyNumberFormat="1" applyFont="1" applyBorder="1" applyProtection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9" xfId="1" applyNumberFormat="1" applyFont="1" applyFill="1" applyBorder="1" applyProtection="1"/>
    <xf numFmtId="37" fontId="5" fillId="0" borderId="10" xfId="1" applyNumberFormat="1" applyFont="1" applyFill="1" applyBorder="1" applyProtection="1"/>
    <xf numFmtId="164" fontId="5" fillId="0" borderId="11" xfId="1" applyNumberFormat="1" applyFont="1" applyBorder="1" applyProtection="1"/>
    <xf numFmtId="37" fontId="5" fillId="0" borderId="12" xfId="1" applyNumberFormat="1" applyFont="1" applyBorder="1" applyProtection="1"/>
    <xf numFmtId="2" fontId="5" fillId="0" borderId="11" xfId="1" applyNumberFormat="1" applyFont="1" applyBorder="1"/>
    <xf numFmtId="43" fontId="5" fillId="0" borderId="11" xfId="2" applyNumberFormat="1" applyFont="1" applyBorder="1" applyProtection="1"/>
    <xf numFmtId="39" fontId="5" fillId="0" borderId="11" xfId="1" applyNumberFormat="1" applyFont="1" applyBorder="1" applyProtection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9" fontId="5" fillId="0" borderId="0" xfId="4" applyFont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0" fontId="6" fillId="0" borderId="0" xfId="5" applyFont="1" applyFill="1" applyBorder="1"/>
    <xf numFmtId="0" fontId="7" fillId="0" borderId="0" xfId="5" applyFont="1" applyFill="1" applyBorder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5" applyFont="1" applyFill="1"/>
    <xf numFmtId="164" fontId="5" fillId="0" borderId="0" xfId="1" applyFont="1" applyFill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5"/>
    <cellStyle name="Normal_17" xfId="1"/>
    <cellStyle name="Normal_26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445232</v>
          </cell>
          <cell r="DW4">
            <v>7000</v>
          </cell>
          <cell r="FU4">
            <v>6</v>
          </cell>
        </row>
        <row r="5">
          <cell r="DV5">
            <v>303228</v>
          </cell>
          <cell r="DW5">
            <v>0</v>
          </cell>
          <cell r="FU5">
            <v>5</v>
          </cell>
        </row>
        <row r="6">
          <cell r="DV6">
            <v>2076359</v>
          </cell>
          <cell r="DW6">
            <v>405149.5</v>
          </cell>
          <cell r="FU6">
            <v>24.5</v>
          </cell>
        </row>
        <row r="7">
          <cell r="DV7">
            <v>1447664</v>
          </cell>
          <cell r="DW7">
            <v>154961</v>
          </cell>
          <cell r="FU7">
            <v>16</v>
          </cell>
        </row>
        <row r="8">
          <cell r="DV8">
            <v>1687557</v>
          </cell>
          <cell r="DW8">
            <v>130082</v>
          </cell>
          <cell r="FU8">
            <v>18.5</v>
          </cell>
        </row>
        <row r="9">
          <cell r="DV9">
            <v>4586665</v>
          </cell>
          <cell r="DW9">
            <v>160941</v>
          </cell>
          <cell r="FU9">
            <v>42</v>
          </cell>
        </row>
        <row r="10">
          <cell r="DV10">
            <v>269691</v>
          </cell>
          <cell r="DW10">
            <v>23700</v>
          </cell>
          <cell r="FU10">
            <v>3</v>
          </cell>
        </row>
        <row r="11">
          <cell r="DV11">
            <v>2092337</v>
          </cell>
          <cell r="DW11">
            <v>174046</v>
          </cell>
          <cell r="FU11">
            <v>19</v>
          </cell>
        </row>
        <row r="12">
          <cell r="DV12">
            <v>824839</v>
          </cell>
          <cell r="DW12">
            <v>0</v>
          </cell>
          <cell r="FU12">
            <v>9</v>
          </cell>
        </row>
        <row r="13">
          <cell r="DV13">
            <v>243177.33</v>
          </cell>
          <cell r="DW13">
            <v>0</v>
          </cell>
          <cell r="FU13">
            <v>3.7</v>
          </cell>
        </row>
        <row r="14">
          <cell r="DV14">
            <v>913570</v>
          </cell>
          <cell r="DW14">
            <v>0</v>
          </cell>
          <cell r="FU14">
            <v>11</v>
          </cell>
        </row>
        <row r="15">
          <cell r="DV15">
            <v>171158</v>
          </cell>
          <cell r="DW15">
            <v>4700</v>
          </cell>
          <cell r="FU15">
            <v>2.3330000000000002</v>
          </cell>
        </row>
        <row r="16">
          <cell r="DV16">
            <v>1726120.56</v>
          </cell>
          <cell r="DW16">
            <v>66355</v>
          </cell>
          <cell r="FU16">
            <v>17</v>
          </cell>
        </row>
        <row r="17">
          <cell r="DV17">
            <v>1571090</v>
          </cell>
          <cell r="DW17">
            <v>80000</v>
          </cell>
          <cell r="FU17">
            <v>16</v>
          </cell>
        </row>
        <row r="18">
          <cell r="DV18">
            <v>1446830</v>
          </cell>
          <cell r="DW18">
            <v>0</v>
          </cell>
          <cell r="FU18">
            <v>17.75</v>
          </cell>
        </row>
        <row r="19">
          <cell r="DV19">
            <v>1005780</v>
          </cell>
          <cell r="DW19">
            <v>7270</v>
          </cell>
          <cell r="FU19">
            <v>10.39</v>
          </cell>
        </row>
        <row r="20">
          <cell r="DV20">
            <v>30382808</v>
          </cell>
          <cell r="DW20">
            <v>4057134</v>
          </cell>
          <cell r="FU20">
            <v>213</v>
          </cell>
        </row>
        <row r="21">
          <cell r="DV21">
            <v>2848451</v>
          </cell>
          <cell r="DW21">
            <v>399391</v>
          </cell>
          <cell r="FU21">
            <v>23.4</v>
          </cell>
        </row>
        <row r="22">
          <cell r="DV22">
            <v>1195531</v>
          </cell>
          <cell r="DW22">
            <v>0</v>
          </cell>
          <cell r="FU22">
            <v>14</v>
          </cell>
        </row>
        <row r="23">
          <cell r="DV23">
            <v>747277</v>
          </cell>
          <cell r="DW23">
            <v>21649.32</v>
          </cell>
          <cell r="FU23">
            <v>9</v>
          </cell>
        </row>
        <row r="24">
          <cell r="DV24">
            <v>1886100</v>
          </cell>
          <cell r="DW24">
            <v>228710</v>
          </cell>
          <cell r="FU24">
            <v>19</v>
          </cell>
        </row>
        <row r="25">
          <cell r="DV25">
            <v>360872</v>
          </cell>
          <cell r="DW25">
            <v>0</v>
          </cell>
          <cell r="FU25">
            <v>4</v>
          </cell>
        </row>
        <row r="26">
          <cell r="DV26">
            <v>1432094</v>
          </cell>
          <cell r="DW26">
            <v>51004</v>
          </cell>
          <cell r="FU26">
            <v>13</v>
          </cell>
        </row>
        <row r="27">
          <cell r="DV27">
            <v>991076</v>
          </cell>
          <cell r="DW27">
            <v>0</v>
          </cell>
          <cell r="FU27">
            <v>13</v>
          </cell>
        </row>
        <row r="28">
          <cell r="DV28">
            <v>703151</v>
          </cell>
          <cell r="DW28">
            <v>12710</v>
          </cell>
          <cell r="FU28">
            <v>8</v>
          </cell>
        </row>
        <row r="29">
          <cell r="DV29">
            <v>362448</v>
          </cell>
          <cell r="DW29">
            <v>11500</v>
          </cell>
          <cell r="FU29">
            <v>5.0000000000000009</v>
          </cell>
        </row>
        <row r="30">
          <cell r="DV30">
            <v>9139785.5</v>
          </cell>
          <cell r="DW30">
            <v>1901775</v>
          </cell>
          <cell r="FU30">
            <v>59.95</v>
          </cell>
        </row>
        <row r="31">
          <cell r="DV31">
            <v>1145685</v>
          </cell>
          <cell r="DW31">
            <v>135022</v>
          </cell>
          <cell r="FU31">
            <v>9.75</v>
          </cell>
        </row>
        <row r="32">
          <cell r="DV32">
            <v>1953811</v>
          </cell>
          <cell r="DW32">
            <v>15853</v>
          </cell>
          <cell r="FU32">
            <v>21</v>
          </cell>
        </row>
        <row r="33">
          <cell r="DV33">
            <v>541388.89</v>
          </cell>
          <cell r="DW33">
            <v>103783</v>
          </cell>
          <cell r="FU33">
            <v>4</v>
          </cell>
        </row>
        <row r="34">
          <cell r="DV34">
            <v>8776081</v>
          </cell>
          <cell r="DW34">
            <v>825547</v>
          </cell>
          <cell r="FU34">
            <v>68</v>
          </cell>
        </row>
        <row r="35">
          <cell r="DV35">
            <v>4031709</v>
          </cell>
          <cell r="DW35">
            <v>0</v>
          </cell>
          <cell r="FU35">
            <v>46</v>
          </cell>
        </row>
        <row r="36">
          <cell r="DV36">
            <v>1030447</v>
          </cell>
          <cell r="DW36">
            <v>162937</v>
          </cell>
          <cell r="FU36">
            <v>13</v>
          </cell>
        </row>
        <row r="37">
          <cell r="DV37">
            <v>4423774</v>
          </cell>
          <cell r="DW37">
            <v>940297</v>
          </cell>
          <cell r="FU37">
            <v>32</v>
          </cell>
        </row>
        <row r="38">
          <cell r="DV38">
            <v>360317</v>
          </cell>
          <cell r="DW38">
            <v>17536</v>
          </cell>
          <cell r="FU38">
            <v>4</v>
          </cell>
        </row>
        <row r="39">
          <cell r="DV39">
            <v>1101903</v>
          </cell>
          <cell r="DW39">
            <v>59993</v>
          </cell>
          <cell r="FU39">
            <v>13.5</v>
          </cell>
        </row>
        <row r="40">
          <cell r="DV40">
            <v>3420255</v>
          </cell>
          <cell r="DW40">
            <v>507855</v>
          </cell>
          <cell r="FU40">
            <v>30</v>
          </cell>
        </row>
        <row r="41">
          <cell r="DV41">
            <v>426115</v>
          </cell>
          <cell r="DW41">
            <v>16350</v>
          </cell>
          <cell r="FU41">
            <v>6</v>
          </cell>
        </row>
        <row r="42">
          <cell r="DV42">
            <v>2462903</v>
          </cell>
          <cell r="DW42">
            <v>427395</v>
          </cell>
          <cell r="FU42">
            <v>25</v>
          </cell>
        </row>
        <row r="43">
          <cell r="EY43">
            <v>867.47300000000007</v>
          </cell>
          <cell r="FU43">
            <v>874.77300000000002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0"/>
  <sheetViews>
    <sheetView tabSelected="1" view="pageLayout" topLeftCell="A4" zoomScaleNormal="100" workbookViewId="0">
      <selection activeCell="E19" sqref="E19"/>
    </sheetView>
  </sheetViews>
  <sheetFormatPr defaultRowHeight="12.75" x14ac:dyDescent="0.2"/>
  <cols>
    <col min="1" max="1" width="16.7109375" style="11" customWidth="1"/>
    <col min="2" max="2" width="0" style="11" hidden="1" customWidth="1"/>
    <col min="3" max="5" width="7.7109375" style="11" customWidth="1"/>
    <col min="6" max="8" width="15" style="11" bestFit="1" customWidth="1"/>
    <col min="9" max="10" width="8.7109375" style="11" customWidth="1"/>
    <col min="11" max="257" width="8.8554687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8.8554687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8.8554687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8.8554687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8.8554687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8.8554687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8.8554687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8.8554687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8.8554687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8.8554687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8.8554687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8.8554687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8.8554687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8.8554687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8.8554687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8.8554687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8.8554687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8.8554687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8.8554687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8.8554687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8.8554687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8.8554687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8.8554687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8.8554687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8.8554687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8.8554687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8.8554687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8.8554687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8.8554687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8.8554687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8.8554687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8.8554687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8.8554687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8.8554687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8.8554687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8.8554687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8.8554687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8.8554687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8.8554687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8.8554687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8.8554687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8.8554687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8.8554687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8.8554687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8.8554687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8.8554687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8.8554687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8.8554687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8.8554687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8.8554687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8.8554687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8.8554687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8.8554687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8.8554687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8.8554687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8.8554687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8.8554687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8.8554687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8.8554687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8.8554687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8.8554687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8.8554687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8.8554687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8.85546875" style="11"/>
  </cols>
  <sheetData>
    <row r="1" spans="1:10" s="4" customFormat="1" ht="18" customHeight="1" thickBot="1" x14ac:dyDescent="0.3">
      <c r="A1" s="1"/>
      <c r="B1" s="2" t="s">
        <v>0</v>
      </c>
      <c r="C1" s="60" t="s">
        <v>1</v>
      </c>
      <c r="D1" s="60"/>
      <c r="E1" s="61"/>
      <c r="F1" s="62" t="s">
        <v>2</v>
      </c>
      <c r="G1" s="63"/>
      <c r="H1" s="63"/>
      <c r="I1" s="3" t="s">
        <v>3</v>
      </c>
      <c r="J1" s="3" t="s">
        <v>4</v>
      </c>
    </row>
    <row r="2" spans="1:10" ht="15" customHeight="1" thickBot="1" x14ac:dyDescent="0.3">
      <c r="A2" s="5" t="s">
        <v>5</v>
      </c>
      <c r="B2" s="6" t="s">
        <v>6</v>
      </c>
      <c r="C2" s="7">
        <v>2018</v>
      </c>
      <c r="D2" s="8">
        <v>2019</v>
      </c>
      <c r="E2" s="8">
        <v>2020</v>
      </c>
      <c r="F2" s="7">
        <v>2018</v>
      </c>
      <c r="G2" s="9">
        <v>2019</v>
      </c>
      <c r="H2" s="7">
        <v>2020</v>
      </c>
      <c r="I2" s="10" t="s">
        <v>7</v>
      </c>
      <c r="J2" s="10" t="s">
        <v>7</v>
      </c>
    </row>
    <row r="3" spans="1:10" x14ac:dyDescent="0.2">
      <c r="A3" s="12" t="s">
        <v>8</v>
      </c>
      <c r="B3" s="13">
        <v>12075</v>
      </c>
      <c r="C3" s="14">
        <v>6</v>
      </c>
      <c r="D3" s="15">
        <v>6</v>
      </c>
      <c r="E3" s="16">
        <f>'[1]Progress Report Input'!FU4</f>
        <v>6</v>
      </c>
      <c r="F3" s="17">
        <v>393320</v>
      </c>
      <c r="G3" s="17">
        <v>402937</v>
      </c>
      <c r="H3" s="17">
        <f>'[1]Progress Report Input'!DV4-'[1]Progress Report Input'!DW4</f>
        <v>438232</v>
      </c>
      <c r="I3" s="18">
        <f>SUM((G3-F3)/F3)</f>
        <v>2.4450828841655649E-2</v>
      </c>
      <c r="J3" s="18">
        <f>SUM((H3-G3)/G3)</f>
        <v>8.7594338569056698E-2</v>
      </c>
    </row>
    <row r="4" spans="1:10" x14ac:dyDescent="0.2">
      <c r="A4" s="19" t="s">
        <v>9</v>
      </c>
      <c r="B4" s="20">
        <v>11700</v>
      </c>
      <c r="C4" s="21">
        <v>5</v>
      </c>
      <c r="D4" s="22">
        <v>5</v>
      </c>
      <c r="E4" s="23">
        <f>'[1]Progress Report Input'!FU5</f>
        <v>5</v>
      </c>
      <c r="F4" s="24">
        <v>302743</v>
      </c>
      <c r="G4" s="24">
        <v>260574</v>
      </c>
      <c r="H4" s="24">
        <f>'[1]Progress Report Input'!DV5-'[1]Progress Report Input'!DW5</f>
        <v>303228</v>
      </c>
      <c r="I4" s="25">
        <f t="shared" ref="I4:J41" si="0">SUM((G4-F4)/F4)</f>
        <v>-0.13928976062204576</v>
      </c>
      <c r="J4" s="25">
        <f t="shared" si="0"/>
        <v>0.16369246356121486</v>
      </c>
    </row>
    <row r="5" spans="1:10" x14ac:dyDescent="0.2">
      <c r="A5" s="26" t="s">
        <v>10</v>
      </c>
      <c r="B5" s="27">
        <v>29107</v>
      </c>
      <c r="C5" s="21">
        <v>25.5</v>
      </c>
      <c r="D5" s="22">
        <v>25.5</v>
      </c>
      <c r="E5" s="23">
        <f>'[1]Progress Report Input'!FU6</f>
        <v>24.5</v>
      </c>
      <c r="F5" s="24">
        <v>1794006</v>
      </c>
      <c r="G5" s="24">
        <v>1739011.5</v>
      </c>
      <c r="H5" s="24">
        <f>'[1]Progress Report Input'!DV6-'[1]Progress Report Input'!DW6</f>
        <v>1671209.5</v>
      </c>
      <c r="I5" s="25">
        <f t="shared" si="0"/>
        <v>-3.0654579750569396E-2</v>
      </c>
      <c r="J5" s="25">
        <f t="shared" si="0"/>
        <v>-3.8988816347677979E-2</v>
      </c>
    </row>
    <row r="6" spans="1:10" x14ac:dyDescent="0.2">
      <c r="A6" s="19" t="s">
        <v>11</v>
      </c>
      <c r="B6" s="20">
        <v>35076</v>
      </c>
      <c r="C6" s="21">
        <v>16</v>
      </c>
      <c r="D6" s="22">
        <v>16</v>
      </c>
      <c r="E6" s="23">
        <f>'[1]Progress Report Input'!FU7</f>
        <v>16</v>
      </c>
      <c r="F6" s="24">
        <v>1311109</v>
      </c>
      <c r="G6" s="24">
        <v>1402372</v>
      </c>
      <c r="H6" s="24">
        <f>'[1]Progress Report Input'!DV7-'[1]Progress Report Input'!DW7</f>
        <v>1292703</v>
      </c>
      <c r="I6" s="25">
        <f t="shared" si="0"/>
        <v>6.9607484961204599E-2</v>
      </c>
      <c r="J6" s="25">
        <f t="shared" si="0"/>
        <v>-7.8202502616994629E-2</v>
      </c>
    </row>
    <row r="7" spans="1:10" x14ac:dyDescent="0.2">
      <c r="A7" s="19" t="s">
        <v>12</v>
      </c>
      <c r="B7" s="20">
        <v>8294</v>
      </c>
      <c r="C7" s="21">
        <v>18.5</v>
      </c>
      <c r="D7" s="22">
        <v>17.5</v>
      </c>
      <c r="E7" s="23">
        <f>'[1]Progress Report Input'!FU8</f>
        <v>18.5</v>
      </c>
      <c r="F7" s="24">
        <v>1516740</v>
      </c>
      <c r="G7" s="24">
        <v>1497231</v>
      </c>
      <c r="H7" s="24">
        <f>'[1]Progress Report Input'!DV8-'[1]Progress Report Input'!DW8</f>
        <v>1557475</v>
      </c>
      <c r="I7" s="25">
        <f t="shared" si="0"/>
        <v>-1.286245500217572E-2</v>
      </c>
      <c r="J7" s="25">
        <f t="shared" si="0"/>
        <v>4.0236944065411416E-2</v>
      </c>
    </row>
    <row r="8" spans="1:10" x14ac:dyDescent="0.2">
      <c r="A8" s="26" t="s">
        <v>13</v>
      </c>
      <c r="B8" s="20">
        <v>121468</v>
      </c>
      <c r="C8" s="21">
        <v>41.900000000000006</v>
      </c>
      <c r="D8" s="22">
        <v>41.900000000000006</v>
      </c>
      <c r="E8" s="23">
        <f>'[1]Progress Report Input'!FU9</f>
        <v>42</v>
      </c>
      <c r="F8" s="24">
        <v>4269190</v>
      </c>
      <c r="G8" s="24">
        <v>4382166</v>
      </c>
      <c r="H8" s="24">
        <f>'[1]Progress Report Input'!DV9-'[1]Progress Report Input'!DW9</f>
        <v>4425724</v>
      </c>
      <c r="I8" s="25">
        <f t="shared" si="0"/>
        <v>2.6463099557527306E-2</v>
      </c>
      <c r="J8" s="25">
        <f t="shared" si="0"/>
        <v>9.9398334065847801E-3</v>
      </c>
    </row>
    <row r="9" spans="1:10" x14ac:dyDescent="0.2">
      <c r="A9" s="19" t="s">
        <v>14</v>
      </c>
      <c r="B9" s="20">
        <v>5433</v>
      </c>
      <c r="C9" s="21">
        <v>3</v>
      </c>
      <c r="D9" s="22">
        <v>3</v>
      </c>
      <c r="E9" s="23">
        <f>'[1]Progress Report Input'!FU10</f>
        <v>3</v>
      </c>
      <c r="F9" s="24">
        <v>214317</v>
      </c>
      <c r="G9" s="24">
        <v>221643.25</v>
      </c>
      <c r="H9" s="24">
        <f>'[1]Progress Report Input'!DV10-'[1]Progress Report Input'!DW10</f>
        <v>245991</v>
      </c>
      <c r="I9" s="25">
        <f t="shared" si="0"/>
        <v>3.4184175777003223E-2</v>
      </c>
      <c r="J9" s="25">
        <f t="shared" si="0"/>
        <v>0.10985107825300341</v>
      </c>
    </row>
    <row r="10" spans="1:10" x14ac:dyDescent="0.2">
      <c r="A10" s="26" t="s">
        <v>15</v>
      </c>
      <c r="B10" s="20">
        <v>46728</v>
      </c>
      <c r="C10" s="21">
        <v>17</v>
      </c>
      <c r="D10" s="22">
        <v>18</v>
      </c>
      <c r="E10" s="23">
        <f>'[1]Progress Report Input'!FU11</f>
        <v>19</v>
      </c>
      <c r="F10" s="24">
        <v>1635321</v>
      </c>
      <c r="G10" s="24">
        <v>1667190</v>
      </c>
      <c r="H10" s="24">
        <f>'[1]Progress Report Input'!DV11-'[1]Progress Report Input'!DW11</f>
        <v>1918291</v>
      </c>
      <c r="I10" s="25">
        <f t="shared" si="0"/>
        <v>1.9487917051147757E-2</v>
      </c>
      <c r="J10" s="25">
        <f t="shared" si="0"/>
        <v>0.15061330742146967</v>
      </c>
    </row>
    <row r="11" spans="1:10" x14ac:dyDescent="0.2">
      <c r="A11" s="19" t="s">
        <v>16</v>
      </c>
      <c r="B11" s="20">
        <v>22906</v>
      </c>
      <c r="C11" s="21">
        <v>9</v>
      </c>
      <c r="D11" s="22">
        <v>9</v>
      </c>
      <c r="E11" s="23">
        <f>'[1]Progress Report Input'!FU12</f>
        <v>9</v>
      </c>
      <c r="F11" s="24">
        <v>774414</v>
      </c>
      <c r="G11" s="24">
        <v>773402</v>
      </c>
      <c r="H11" s="24">
        <f>'[1]Progress Report Input'!DV12-'[1]Progress Report Input'!DW12</f>
        <v>824839</v>
      </c>
      <c r="I11" s="25">
        <f t="shared" si="0"/>
        <v>-1.3067945569165847E-3</v>
      </c>
      <c r="J11" s="25">
        <f t="shared" si="0"/>
        <v>6.6507456665485742E-2</v>
      </c>
    </row>
    <row r="12" spans="1:10" x14ac:dyDescent="0.2">
      <c r="A12" s="19" t="s">
        <v>17</v>
      </c>
      <c r="B12" s="20">
        <v>7121</v>
      </c>
      <c r="C12" s="21">
        <v>3.7</v>
      </c>
      <c r="D12" s="22">
        <v>3.7</v>
      </c>
      <c r="E12" s="23">
        <f>'[1]Progress Report Input'!FU13</f>
        <v>3.7</v>
      </c>
      <c r="F12" s="24">
        <v>234604</v>
      </c>
      <c r="G12" s="24">
        <v>232977.32</v>
      </c>
      <c r="H12" s="24">
        <f>'[1]Progress Report Input'!DV13-'[1]Progress Report Input'!DW13</f>
        <v>243177.33</v>
      </c>
      <c r="I12" s="25">
        <f t="shared" si="0"/>
        <v>-6.9337266201769492E-3</v>
      </c>
      <c r="J12" s="25">
        <f t="shared" si="0"/>
        <v>4.3781128566505872E-2</v>
      </c>
    </row>
    <row r="13" spans="1:10" x14ac:dyDescent="0.2">
      <c r="A13" s="19" t="s">
        <v>18</v>
      </c>
      <c r="B13" s="20">
        <v>16883</v>
      </c>
      <c r="C13" s="21">
        <v>10</v>
      </c>
      <c r="D13" s="22">
        <v>10</v>
      </c>
      <c r="E13" s="23">
        <f>'[1]Progress Report Input'!FU14</f>
        <v>11</v>
      </c>
      <c r="F13" s="24">
        <v>892852</v>
      </c>
      <c r="G13" s="24">
        <v>913570</v>
      </c>
      <c r="H13" s="24">
        <f>'[1]Progress Report Input'!DV14-'[1]Progress Report Input'!DW14</f>
        <v>913570</v>
      </c>
      <c r="I13" s="25">
        <f t="shared" si="0"/>
        <v>2.3204293656731462E-2</v>
      </c>
      <c r="J13" s="25">
        <f t="shared" si="0"/>
        <v>0</v>
      </c>
    </row>
    <row r="14" spans="1:10" x14ac:dyDescent="0.2">
      <c r="A14" s="19" t="s">
        <v>19</v>
      </c>
      <c r="B14" s="20">
        <v>2963</v>
      </c>
      <c r="C14" s="21">
        <v>2.4999999999999996</v>
      </c>
      <c r="D14" s="22">
        <v>2.4999999999999996</v>
      </c>
      <c r="E14" s="23">
        <f>'[1]Progress Report Input'!FU15</f>
        <v>2.3330000000000002</v>
      </c>
      <c r="F14" s="24">
        <v>136642</v>
      </c>
      <c r="G14" s="24">
        <v>154510</v>
      </c>
      <c r="H14" s="24">
        <f>'[1]Progress Report Input'!DV15-'[1]Progress Report Input'!DW15</f>
        <v>166458</v>
      </c>
      <c r="I14" s="25">
        <f t="shared" si="0"/>
        <v>0.13076506491415524</v>
      </c>
      <c r="J14" s="25">
        <f t="shared" si="0"/>
        <v>7.7328328263542814E-2</v>
      </c>
    </row>
    <row r="15" spans="1:10" x14ac:dyDescent="0.2">
      <c r="A15" s="26" t="s">
        <v>20</v>
      </c>
      <c r="B15" s="20">
        <v>48471</v>
      </c>
      <c r="C15" s="21">
        <v>17</v>
      </c>
      <c r="D15" s="22">
        <v>17</v>
      </c>
      <c r="E15" s="23">
        <f>'[1]Progress Report Input'!FU16</f>
        <v>17</v>
      </c>
      <c r="F15" s="24">
        <v>1481940.11</v>
      </c>
      <c r="G15" s="24">
        <v>1626096.1199999999</v>
      </c>
      <c r="H15" s="24">
        <f>'[1]Progress Report Input'!DV16-'[1]Progress Report Input'!DW16</f>
        <v>1659765.56</v>
      </c>
      <c r="I15" s="25">
        <f t="shared" si="0"/>
        <v>9.7275192855128118E-2</v>
      </c>
      <c r="J15" s="25">
        <f t="shared" si="0"/>
        <v>2.0705688664948159E-2</v>
      </c>
    </row>
    <row r="16" spans="1:10" x14ac:dyDescent="0.2">
      <c r="A16" s="19" t="s">
        <v>21</v>
      </c>
      <c r="B16" s="20">
        <v>49287</v>
      </c>
      <c r="C16" s="21">
        <v>15</v>
      </c>
      <c r="D16" s="22">
        <v>15</v>
      </c>
      <c r="E16" s="23">
        <f>'[1]Progress Report Input'!FU17</f>
        <v>16</v>
      </c>
      <c r="F16" s="24">
        <v>1532176</v>
      </c>
      <c r="G16" s="24">
        <v>1370526</v>
      </c>
      <c r="H16" s="24">
        <f>'[1]Progress Report Input'!DV17-'[1]Progress Report Input'!DW17</f>
        <v>1491090</v>
      </c>
      <c r="I16" s="25">
        <f t="shared" si="0"/>
        <v>-0.10550354528461482</v>
      </c>
      <c r="J16" s="25">
        <f>SUM((H16-G16)/G16)</f>
        <v>8.7969144693351306E-2</v>
      </c>
    </row>
    <row r="17" spans="1:10" x14ac:dyDescent="0.2">
      <c r="A17" s="19" t="s">
        <v>22</v>
      </c>
      <c r="B17" s="20">
        <v>48475</v>
      </c>
      <c r="C17" s="21">
        <v>17.75</v>
      </c>
      <c r="D17" s="22">
        <v>17.75</v>
      </c>
      <c r="E17" s="23">
        <f>'[1]Progress Report Input'!FU18</f>
        <v>17.75</v>
      </c>
      <c r="F17" s="24">
        <v>1159447</v>
      </c>
      <c r="G17" s="24">
        <v>1331276</v>
      </c>
      <c r="H17" s="24">
        <f>'[1]Progress Report Input'!DV18-'[1]Progress Report Input'!DW18</f>
        <v>1446830</v>
      </c>
      <c r="I17" s="25">
        <f t="shared" si="0"/>
        <v>0.14819909836327147</v>
      </c>
      <c r="J17" s="25">
        <f t="shared" si="0"/>
        <v>8.679943152283974E-2</v>
      </c>
    </row>
    <row r="18" spans="1:10" x14ac:dyDescent="0.2">
      <c r="A18" s="26" t="s">
        <v>23</v>
      </c>
      <c r="B18" s="27">
        <v>26121</v>
      </c>
      <c r="C18" s="21">
        <v>9.620000000000001</v>
      </c>
      <c r="D18" s="22">
        <v>10.39</v>
      </c>
      <c r="E18" s="23">
        <f>'[1]Progress Report Input'!FU19</f>
        <v>10.39</v>
      </c>
      <c r="F18" s="24">
        <v>850402</v>
      </c>
      <c r="G18" s="24">
        <v>971888</v>
      </c>
      <c r="H18" s="24">
        <f>'[1]Progress Report Input'!DV19-'[1]Progress Report Input'!DW19</f>
        <v>998510</v>
      </c>
      <c r="I18" s="25">
        <f t="shared" si="0"/>
        <v>0.14285714285714285</v>
      </c>
      <c r="J18" s="25">
        <f t="shared" si="0"/>
        <v>2.7392045173929506E-2</v>
      </c>
    </row>
    <row r="19" spans="1:10" x14ac:dyDescent="0.2">
      <c r="A19" s="19" t="s">
        <v>24</v>
      </c>
      <c r="B19" s="20">
        <v>548300</v>
      </c>
      <c r="C19" s="21">
        <v>213</v>
      </c>
      <c r="D19" s="22">
        <v>213</v>
      </c>
      <c r="E19" s="23">
        <f>'[1]Progress Report Input'!FU20</f>
        <v>213</v>
      </c>
      <c r="F19" s="24">
        <v>24569793</v>
      </c>
      <c r="G19" s="24">
        <v>25752160</v>
      </c>
      <c r="H19" s="24">
        <f>'[1]Progress Report Input'!DV20-'[1]Progress Report Input'!DW20</f>
        <v>26325674</v>
      </c>
      <c r="I19" s="25">
        <f t="shared" si="0"/>
        <v>4.8122790452487733E-2</v>
      </c>
      <c r="J19" s="25">
        <f t="shared" si="0"/>
        <v>2.2270520220439762E-2</v>
      </c>
    </row>
    <row r="20" spans="1:10" x14ac:dyDescent="0.2">
      <c r="A20" s="19" t="s">
        <v>25</v>
      </c>
      <c r="B20" s="20">
        <v>103225</v>
      </c>
      <c r="C20" s="21">
        <v>23</v>
      </c>
      <c r="D20" s="22">
        <v>23</v>
      </c>
      <c r="E20" s="23">
        <f>'[1]Progress Report Input'!FU21</f>
        <v>23.4</v>
      </c>
      <c r="F20" s="24">
        <v>2242792</v>
      </c>
      <c r="G20" s="24">
        <v>2341066</v>
      </c>
      <c r="H20" s="24">
        <f>'[1]Progress Report Input'!DV21-'[1]Progress Report Input'!DW21</f>
        <v>2449060</v>
      </c>
      <c r="I20" s="25">
        <f t="shared" si="0"/>
        <v>4.381770578814264E-2</v>
      </c>
      <c r="J20" s="25">
        <f t="shared" si="0"/>
        <v>4.6130267151801789E-2</v>
      </c>
    </row>
    <row r="21" spans="1:10" x14ac:dyDescent="0.2">
      <c r="A21" s="19" t="s">
        <v>26</v>
      </c>
      <c r="B21" s="20">
        <v>5495</v>
      </c>
      <c r="C21" s="21">
        <v>14</v>
      </c>
      <c r="D21" s="22">
        <v>14</v>
      </c>
      <c r="E21" s="23">
        <f>'[1]Progress Report Input'!FU22</f>
        <v>14</v>
      </c>
      <c r="F21" s="24">
        <v>1138791</v>
      </c>
      <c r="G21" s="24">
        <v>1233768</v>
      </c>
      <c r="H21" s="24">
        <f>'[1]Progress Report Input'!DV22-'[1]Progress Report Input'!DW22</f>
        <v>1195531</v>
      </c>
      <c r="I21" s="25">
        <f t="shared" si="0"/>
        <v>8.3401607494263647E-2</v>
      </c>
      <c r="J21" s="25">
        <f t="shared" si="0"/>
        <v>-3.099205036927526E-2</v>
      </c>
    </row>
    <row r="22" spans="1:10" x14ac:dyDescent="0.2">
      <c r="A22" s="19" t="s">
        <v>27</v>
      </c>
      <c r="B22" s="20">
        <v>13945</v>
      </c>
      <c r="C22" s="21">
        <v>9</v>
      </c>
      <c r="D22" s="22">
        <v>9</v>
      </c>
      <c r="E22" s="23">
        <f>'[1]Progress Report Input'!FU23</f>
        <v>9</v>
      </c>
      <c r="F22" s="24">
        <v>712910</v>
      </c>
      <c r="G22" s="24">
        <v>720732</v>
      </c>
      <c r="H22" s="24">
        <f>'[1]Progress Report Input'!DV23-'[1]Progress Report Input'!DW23</f>
        <v>725627.68</v>
      </c>
      <c r="I22" s="25">
        <f t="shared" si="0"/>
        <v>1.0971931940918209E-2</v>
      </c>
      <c r="J22" s="25">
        <f t="shared" si="0"/>
        <v>6.7926496950323437E-3</v>
      </c>
    </row>
    <row r="23" spans="1:10" x14ac:dyDescent="0.2">
      <c r="A23" s="19" t="s">
        <v>28</v>
      </c>
      <c r="B23" s="20">
        <v>41510</v>
      </c>
      <c r="C23" s="21">
        <v>19</v>
      </c>
      <c r="D23" s="22">
        <v>19</v>
      </c>
      <c r="E23" s="23">
        <f>'[1]Progress Report Input'!FU24</f>
        <v>19</v>
      </c>
      <c r="F23" s="24">
        <v>1612328</v>
      </c>
      <c r="G23" s="24">
        <v>1606020</v>
      </c>
      <c r="H23" s="24">
        <f>'[1]Progress Report Input'!DV24-'[1]Progress Report Input'!DW24</f>
        <v>1657390</v>
      </c>
      <c r="I23" s="25">
        <f t="shared" si="0"/>
        <v>-3.9123553023950458E-3</v>
      </c>
      <c r="J23" s="25">
        <f t="shared" si="0"/>
        <v>3.1985903039812705E-2</v>
      </c>
    </row>
    <row r="24" spans="1:10" x14ac:dyDescent="0.2">
      <c r="A24" s="19" t="s">
        <v>29</v>
      </c>
      <c r="B24" s="20">
        <v>15000</v>
      </c>
      <c r="C24" s="21">
        <v>4</v>
      </c>
      <c r="D24" s="22">
        <v>4</v>
      </c>
      <c r="E24" s="23">
        <f>'[1]Progress Report Input'!FU25</f>
        <v>4</v>
      </c>
      <c r="F24" s="24">
        <v>354171</v>
      </c>
      <c r="G24" s="24">
        <v>356866</v>
      </c>
      <c r="H24" s="24">
        <f>'[1]Progress Report Input'!DV25-'[1]Progress Report Input'!DW25</f>
        <v>360872</v>
      </c>
      <c r="I24" s="25">
        <f t="shared" si="0"/>
        <v>7.6093186624540121E-3</v>
      </c>
      <c r="J24" s="25">
        <f t="shared" si="0"/>
        <v>1.1225502009157499E-2</v>
      </c>
    </row>
    <row r="25" spans="1:10" x14ac:dyDescent="0.2">
      <c r="A25" s="19" t="s">
        <v>30</v>
      </c>
      <c r="B25" s="20">
        <v>49160</v>
      </c>
      <c r="C25" s="21">
        <v>13</v>
      </c>
      <c r="D25" s="22">
        <v>14</v>
      </c>
      <c r="E25" s="23">
        <f>'[1]Progress Report Input'!FU26</f>
        <v>13</v>
      </c>
      <c r="F25" s="24">
        <v>1128903</v>
      </c>
      <c r="G25" s="24">
        <v>1300090</v>
      </c>
      <c r="H25" s="24">
        <f>'[1]Progress Report Input'!DV26-'[1]Progress Report Input'!DW26</f>
        <v>1381090</v>
      </c>
      <c r="I25" s="25">
        <f t="shared" si="0"/>
        <v>0.1516401320574044</v>
      </c>
      <c r="J25" s="25">
        <f t="shared" si="0"/>
        <v>6.2303378996838681E-2</v>
      </c>
    </row>
    <row r="26" spans="1:10" x14ac:dyDescent="0.2">
      <c r="A26" s="19" t="s">
        <v>31</v>
      </c>
      <c r="B26" s="20">
        <v>43411</v>
      </c>
      <c r="C26" s="21">
        <v>13</v>
      </c>
      <c r="D26" s="22">
        <v>13</v>
      </c>
      <c r="E26" s="23">
        <f>'[1]Progress Report Input'!FU27</f>
        <v>13</v>
      </c>
      <c r="F26" s="24">
        <v>926471</v>
      </c>
      <c r="G26" s="24">
        <v>961768</v>
      </c>
      <c r="H26" s="24">
        <f>'[1]Progress Report Input'!DV27-'[1]Progress Report Input'!DW27</f>
        <v>991076</v>
      </c>
      <c r="I26" s="25">
        <f t="shared" si="0"/>
        <v>3.8098332273757085E-2</v>
      </c>
      <c r="J26" s="25">
        <f t="shared" si="0"/>
        <v>3.0473045474584307E-2</v>
      </c>
    </row>
    <row r="27" spans="1:10" x14ac:dyDescent="0.2">
      <c r="A27" s="19" t="s">
        <v>32</v>
      </c>
      <c r="B27" s="20">
        <v>0</v>
      </c>
      <c r="C27" s="21">
        <v>7.1</v>
      </c>
      <c r="D27" s="22">
        <v>7.1</v>
      </c>
      <c r="E27" s="23">
        <f>'[1]Progress Report Input'!FU28</f>
        <v>8</v>
      </c>
      <c r="F27" s="24">
        <v>619885</v>
      </c>
      <c r="G27" s="24">
        <v>635146</v>
      </c>
      <c r="H27" s="24">
        <f>'[1]Progress Report Input'!DV28-'[1]Progress Report Input'!DW28</f>
        <v>690441</v>
      </c>
      <c r="I27" s="25">
        <f t="shared" si="0"/>
        <v>2.4619082571767342E-2</v>
      </c>
      <c r="J27" s="25">
        <f t="shared" si="0"/>
        <v>8.7058723506091507E-2</v>
      </c>
    </row>
    <row r="28" spans="1:10" x14ac:dyDescent="0.2">
      <c r="A28" s="19" t="s">
        <v>33</v>
      </c>
      <c r="B28" s="20">
        <v>15745</v>
      </c>
      <c r="C28" s="21">
        <v>5.0000000000000009</v>
      </c>
      <c r="D28" s="22">
        <v>5.0000000000000009</v>
      </c>
      <c r="E28" s="23">
        <f>'[1]Progress Report Input'!FU29</f>
        <v>5.0000000000000009</v>
      </c>
      <c r="F28" s="24">
        <v>338759.54</v>
      </c>
      <c r="G28" s="24">
        <v>343868.65</v>
      </c>
      <c r="H28" s="24">
        <f>'[1]Progress Report Input'!DV29-'[1]Progress Report Input'!DW29</f>
        <v>350948</v>
      </c>
      <c r="I28" s="25">
        <f t="shared" si="0"/>
        <v>1.508181880280049E-2</v>
      </c>
      <c r="J28" s="25">
        <f t="shared" si="0"/>
        <v>2.0587366716913497E-2</v>
      </c>
    </row>
    <row r="29" spans="1:10" x14ac:dyDescent="0.2">
      <c r="A29" s="26" t="s">
        <v>34</v>
      </c>
      <c r="B29" s="27">
        <v>251987</v>
      </c>
      <c r="C29" s="21">
        <v>58.95</v>
      </c>
      <c r="D29" s="22">
        <v>59.95</v>
      </c>
      <c r="E29" s="23">
        <f>'[1]Progress Report Input'!FU30</f>
        <v>59.95</v>
      </c>
      <c r="F29" s="24">
        <v>6624519</v>
      </c>
      <c r="G29" s="24">
        <v>6969220</v>
      </c>
      <c r="H29" s="24">
        <f>'[1]Progress Report Input'!DV30-'[1]Progress Report Input'!DW30</f>
        <v>7238010.5</v>
      </c>
      <c r="I29" s="25">
        <f t="shared" si="0"/>
        <v>5.2034117495926874E-2</v>
      </c>
      <c r="J29" s="25">
        <f t="shared" si="0"/>
        <v>3.8568232886894087E-2</v>
      </c>
    </row>
    <row r="30" spans="1:10" x14ac:dyDescent="0.2">
      <c r="A30" s="19" t="s">
        <v>35</v>
      </c>
      <c r="B30" s="20">
        <v>15212</v>
      </c>
      <c r="C30" s="21">
        <v>9.75</v>
      </c>
      <c r="D30" s="22">
        <v>9.75</v>
      </c>
      <c r="E30" s="23">
        <f>'[1]Progress Report Input'!FU31</f>
        <v>9.75</v>
      </c>
      <c r="F30" s="24">
        <v>909642</v>
      </c>
      <c r="G30" s="24">
        <v>954403</v>
      </c>
      <c r="H30" s="24">
        <f>'[1]Progress Report Input'!DV31-'[1]Progress Report Input'!DW31</f>
        <v>1010663</v>
      </c>
      <c r="I30" s="25">
        <f t="shared" si="0"/>
        <v>4.9207270552591019E-2</v>
      </c>
      <c r="J30" s="25">
        <f t="shared" si="0"/>
        <v>5.8947844883136369E-2</v>
      </c>
    </row>
    <row r="31" spans="1:10" x14ac:dyDescent="0.2">
      <c r="A31" s="19" t="s">
        <v>36</v>
      </c>
      <c r="B31" s="20">
        <v>0</v>
      </c>
      <c r="C31" s="21">
        <v>21</v>
      </c>
      <c r="D31" s="22">
        <v>21</v>
      </c>
      <c r="E31" s="23">
        <f>'[1]Progress Report Input'!FU32</f>
        <v>21</v>
      </c>
      <c r="F31" s="24">
        <v>1879079</v>
      </c>
      <c r="G31" s="24">
        <v>2138421</v>
      </c>
      <c r="H31" s="24">
        <f>'[1]Progress Report Input'!DV32-'[1]Progress Report Input'!DW32</f>
        <v>1937958</v>
      </c>
      <c r="I31" s="25">
        <f t="shared" si="0"/>
        <v>0.13801548524569748</v>
      </c>
      <c r="J31" s="25">
        <f t="shared" si="0"/>
        <v>-9.3743467726888199E-2</v>
      </c>
    </row>
    <row r="32" spans="1:10" x14ac:dyDescent="0.2">
      <c r="A32" s="19" t="s">
        <v>37</v>
      </c>
      <c r="B32" s="20">
        <v>5795</v>
      </c>
      <c r="C32" s="21">
        <v>3.5</v>
      </c>
      <c r="D32" s="22">
        <v>4</v>
      </c>
      <c r="E32" s="23">
        <f>'[1]Progress Report Input'!FU33</f>
        <v>4</v>
      </c>
      <c r="F32" s="24">
        <v>309417</v>
      </c>
      <c r="G32" s="24">
        <v>377765</v>
      </c>
      <c r="H32" s="24">
        <f>'[1]Progress Report Input'!DV33-'[1]Progress Report Input'!DW33</f>
        <v>437605.89</v>
      </c>
      <c r="I32" s="25">
        <f t="shared" si="0"/>
        <v>0.22089284040631252</v>
      </c>
      <c r="J32" s="25">
        <f t="shared" si="0"/>
        <v>0.15840771379031943</v>
      </c>
    </row>
    <row r="33" spans="1:11" x14ac:dyDescent="0.2">
      <c r="A33" s="19" t="s">
        <v>38</v>
      </c>
      <c r="B33" s="20">
        <v>197637</v>
      </c>
      <c r="C33" s="21">
        <v>65</v>
      </c>
      <c r="D33" s="22">
        <v>65</v>
      </c>
      <c r="E33" s="23">
        <f>'[1]Progress Report Input'!FU34</f>
        <v>68</v>
      </c>
      <c r="F33" s="24">
        <v>7312070</v>
      </c>
      <c r="G33" s="24">
        <v>7300668</v>
      </c>
      <c r="H33" s="24">
        <f>'[1]Progress Report Input'!DV34-'[1]Progress Report Input'!DW34</f>
        <v>7950534</v>
      </c>
      <c r="I33" s="25">
        <f t="shared" si="0"/>
        <v>-1.5593395577449341E-3</v>
      </c>
      <c r="J33" s="25">
        <f t="shared" si="0"/>
        <v>8.9014594280961687E-2</v>
      </c>
    </row>
    <row r="34" spans="1:11" x14ac:dyDescent="0.2">
      <c r="A34" s="19" t="s">
        <v>39</v>
      </c>
      <c r="B34" s="20">
        <v>168916</v>
      </c>
      <c r="C34" s="21">
        <v>43</v>
      </c>
      <c r="D34" s="22">
        <v>46</v>
      </c>
      <c r="E34" s="23">
        <f>'[1]Progress Report Input'!FU35</f>
        <v>46</v>
      </c>
      <c r="F34" s="24">
        <v>3455420</v>
      </c>
      <c r="G34" s="24">
        <v>3921166</v>
      </c>
      <c r="H34" s="24">
        <f>'[1]Progress Report Input'!DV35-'[1]Progress Report Input'!DW35</f>
        <v>4031709</v>
      </c>
      <c r="I34" s="25">
        <f t="shared" si="0"/>
        <v>0.13478708811085194</v>
      </c>
      <c r="J34" s="25">
        <f t="shared" si="0"/>
        <v>2.8191359406870304E-2</v>
      </c>
    </row>
    <row r="35" spans="1:11" x14ac:dyDescent="0.2">
      <c r="A35" s="19" t="s">
        <v>40</v>
      </c>
      <c r="B35" s="20">
        <v>0</v>
      </c>
      <c r="C35" s="21">
        <v>13</v>
      </c>
      <c r="D35" s="22">
        <v>13</v>
      </c>
      <c r="E35" s="23">
        <f>'[1]Progress Report Input'!FU36</f>
        <v>13</v>
      </c>
      <c r="F35" s="24">
        <v>800134</v>
      </c>
      <c r="G35" s="24">
        <v>793868</v>
      </c>
      <c r="H35" s="24">
        <f>'[1]Progress Report Input'!DV36-'[1]Progress Report Input'!DW36</f>
        <v>867510</v>
      </c>
      <c r="I35" s="25">
        <f t="shared" si="0"/>
        <v>-7.8311882759637755E-3</v>
      </c>
      <c r="J35" s="25">
        <f t="shared" si="0"/>
        <v>9.2763532476431848E-2</v>
      </c>
    </row>
    <row r="36" spans="1:11" x14ac:dyDescent="0.2">
      <c r="A36" s="19" t="s">
        <v>41</v>
      </c>
      <c r="B36" s="20">
        <v>93247</v>
      </c>
      <c r="C36" s="21">
        <v>32</v>
      </c>
      <c r="D36" s="22">
        <v>32</v>
      </c>
      <c r="E36" s="23">
        <f>'[1]Progress Report Input'!FU37</f>
        <v>32</v>
      </c>
      <c r="F36" s="24">
        <v>3320872</v>
      </c>
      <c r="G36" s="24">
        <v>3318426</v>
      </c>
      <c r="H36" s="24">
        <f>'[1]Progress Report Input'!DV37-'[1]Progress Report Input'!DW37</f>
        <v>3483477</v>
      </c>
      <c r="I36" s="25">
        <f t="shared" si="0"/>
        <v>-7.3655353172299325E-4</v>
      </c>
      <c r="J36" s="25">
        <f t="shared" si="0"/>
        <v>4.973773710789392E-2</v>
      </c>
    </row>
    <row r="37" spans="1:11" x14ac:dyDescent="0.2">
      <c r="A37" s="19" t="s">
        <v>42</v>
      </c>
      <c r="B37" s="20">
        <v>2830</v>
      </c>
      <c r="C37" s="21">
        <v>4</v>
      </c>
      <c r="D37" s="22">
        <v>4</v>
      </c>
      <c r="E37" s="23">
        <f>'[1]Progress Report Input'!FU38</f>
        <v>4</v>
      </c>
      <c r="F37" s="24">
        <v>304048</v>
      </c>
      <c r="G37" s="24">
        <v>325852</v>
      </c>
      <c r="H37" s="24">
        <f>'[1]Progress Report Input'!DV38-'[1]Progress Report Input'!DW38</f>
        <v>342781</v>
      </c>
      <c r="I37" s="25">
        <f t="shared" si="0"/>
        <v>7.1712361206125355E-2</v>
      </c>
      <c r="J37" s="25">
        <f t="shared" si="0"/>
        <v>5.1953033892687475E-2</v>
      </c>
    </row>
    <row r="38" spans="1:11" x14ac:dyDescent="0.2">
      <c r="A38" s="19" t="s">
        <v>43</v>
      </c>
      <c r="B38" s="20">
        <v>25380</v>
      </c>
      <c r="C38" s="21">
        <v>13.5</v>
      </c>
      <c r="D38" s="22">
        <v>13.5</v>
      </c>
      <c r="E38" s="23">
        <f>'[1]Progress Report Input'!FU39</f>
        <v>13.5</v>
      </c>
      <c r="F38" s="24">
        <v>1003432</v>
      </c>
      <c r="G38" s="24">
        <v>1041910</v>
      </c>
      <c r="H38" s="24">
        <f>'[1]Progress Report Input'!DV39-'[1]Progress Report Input'!DW39</f>
        <v>1041910</v>
      </c>
      <c r="I38" s="25">
        <f t="shared" si="0"/>
        <v>3.8346395171770485E-2</v>
      </c>
      <c r="J38" s="25">
        <f t="shared" si="0"/>
        <v>0</v>
      </c>
    </row>
    <row r="39" spans="1:11" x14ac:dyDescent="0.2">
      <c r="A39" s="19" t="s">
        <v>44</v>
      </c>
      <c r="B39" s="20">
        <v>90038</v>
      </c>
      <c r="C39" s="21">
        <v>29</v>
      </c>
      <c r="D39" s="22">
        <v>30</v>
      </c>
      <c r="E39" s="23">
        <f>'[1]Progress Report Input'!FU40</f>
        <v>30</v>
      </c>
      <c r="F39" s="24">
        <v>2830376</v>
      </c>
      <c r="G39" s="24">
        <v>2900107</v>
      </c>
      <c r="H39" s="24">
        <f>'[1]Progress Report Input'!DV40-'[1]Progress Report Input'!DW40</f>
        <v>2912400</v>
      </c>
      <c r="I39" s="25">
        <f t="shared" si="0"/>
        <v>2.4636656048525003E-2</v>
      </c>
      <c r="J39" s="25">
        <f t="shared" si="0"/>
        <v>4.2388091198014418E-3</v>
      </c>
    </row>
    <row r="40" spans="1:11" x14ac:dyDescent="0.2">
      <c r="A40" s="19" t="s">
        <v>45</v>
      </c>
      <c r="B40" s="20">
        <v>34756</v>
      </c>
      <c r="C40" s="21">
        <v>6</v>
      </c>
      <c r="D40" s="22">
        <v>6</v>
      </c>
      <c r="E40" s="23">
        <f>'[1]Progress Report Input'!FU41</f>
        <v>6</v>
      </c>
      <c r="F40" s="24">
        <v>402713</v>
      </c>
      <c r="G40" s="24">
        <v>422761</v>
      </c>
      <c r="H40" s="24">
        <f>'[1]Progress Report Input'!DV41-'[1]Progress Report Input'!DW41</f>
        <v>409765</v>
      </c>
      <c r="I40" s="25">
        <f t="shared" si="0"/>
        <v>4.9782351202965883E-2</v>
      </c>
      <c r="J40" s="25">
        <f t="shared" si="0"/>
        <v>-3.0740773155518129E-2</v>
      </c>
    </row>
    <row r="41" spans="1:11" ht="13.5" thickBot="1" x14ac:dyDescent="0.25">
      <c r="A41" s="28" t="s">
        <v>46</v>
      </c>
      <c r="B41" s="29">
        <v>0</v>
      </c>
      <c r="C41" s="30">
        <v>24</v>
      </c>
      <c r="D41" s="31">
        <v>25</v>
      </c>
      <c r="E41" s="32">
        <f>'[1]Progress Report Input'!FU42</f>
        <v>25</v>
      </c>
      <c r="F41" s="33">
        <v>1921037</v>
      </c>
      <c r="G41" s="33">
        <v>2351013</v>
      </c>
      <c r="H41" s="33">
        <f>'[1]Progress Report Input'!DV42-'[1]Progress Report Input'!DW42</f>
        <v>2035508</v>
      </c>
      <c r="I41" s="34">
        <f t="shared" si="0"/>
        <v>0.22382494454817892</v>
      </c>
      <c r="J41" s="34">
        <f t="shared" si="0"/>
        <v>-0.13419959821574784</v>
      </c>
    </row>
    <row r="42" spans="1:11" ht="13.5" thickBot="1" x14ac:dyDescent="0.25">
      <c r="A42" s="35" t="s">
        <v>47</v>
      </c>
      <c r="B42" s="36"/>
      <c r="C42" s="37">
        <f t="shared" ref="C42" si="1">SUM(C3:C41)</f>
        <v>860.2700000000001</v>
      </c>
      <c r="D42" s="37">
        <f>'[1]Progress Report Input'!EY43</f>
        <v>867.47300000000007</v>
      </c>
      <c r="E42" s="38">
        <f>'[1]Progress Report Input'!FU43</f>
        <v>874.77300000000002</v>
      </c>
      <c r="F42" s="39">
        <f>SUM(F3:F41)</f>
        <v>83216785.650000006</v>
      </c>
      <c r="G42" s="39">
        <f>SUM(G3:G41)</f>
        <v>87014434.840000004</v>
      </c>
      <c r="H42" s="39">
        <f>SUM(H3:H41)</f>
        <v>89424634.460000008</v>
      </c>
      <c r="I42" s="40"/>
      <c r="J42" s="41"/>
    </row>
    <row r="43" spans="1:11" ht="14.25" customHeight="1" thickBot="1" x14ac:dyDescent="0.25">
      <c r="A43" s="42" t="s">
        <v>48</v>
      </c>
      <c r="B43" s="43"/>
      <c r="C43" s="43"/>
      <c r="D43" s="43"/>
      <c r="E43" s="43"/>
      <c r="F43" s="44"/>
      <c r="G43" s="44"/>
      <c r="H43" s="44"/>
      <c r="I43" s="45">
        <f>AVERAGE(I3:I41)</f>
        <v>4.6987339240091859E-2</v>
      </c>
      <c r="J43" s="46">
        <f>AVERAGE(J3:J41)</f>
        <v>3.7338312693613096E-2</v>
      </c>
      <c r="K43" s="47"/>
    </row>
    <row r="44" spans="1:11" ht="14.25" customHeight="1" thickBot="1" x14ac:dyDescent="0.25">
      <c r="A44" s="42" t="s">
        <v>49</v>
      </c>
      <c r="B44" s="43"/>
      <c r="C44" s="43"/>
      <c r="D44" s="43"/>
      <c r="E44" s="43"/>
      <c r="F44" s="44"/>
      <c r="G44" s="44"/>
      <c r="H44" s="44"/>
      <c r="I44" s="45">
        <f>MEDIAN(I3:I41)</f>
        <v>3.4184175777003223E-2</v>
      </c>
      <c r="J44" s="46">
        <f>MEDIAN(J3:J41)</f>
        <v>3.8568232886894087E-2</v>
      </c>
      <c r="K44" s="47"/>
    </row>
    <row r="45" spans="1:11" ht="14.25" customHeight="1" thickBot="1" x14ac:dyDescent="0.25">
      <c r="A45" s="35" t="s">
        <v>50</v>
      </c>
      <c r="B45" s="36"/>
      <c r="C45" s="36"/>
      <c r="D45" s="36"/>
      <c r="E45" s="36"/>
      <c r="F45" s="48"/>
      <c r="G45" s="48"/>
      <c r="H45" s="48"/>
      <c r="I45" s="49">
        <f>SUM((G42-F42)/F42)</f>
        <v>4.5635614982444318E-2</v>
      </c>
      <c r="J45" s="50">
        <f>SUM((H42-G42)/G42)</f>
        <v>2.7698848178831711E-2</v>
      </c>
      <c r="K45" s="47"/>
    </row>
    <row r="46" spans="1:11" s="54" customFormat="1" ht="12" x14ac:dyDescent="0.2">
      <c r="A46" s="51" t="s">
        <v>51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7" spans="1:11" s="54" customFormat="1" ht="12" x14ac:dyDescent="0.2">
      <c r="A47" s="55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3"/>
    </row>
    <row r="48" spans="1:11" s="54" customFormat="1" ht="12" x14ac:dyDescent="0.2">
      <c r="A48" s="57" t="s">
        <v>53</v>
      </c>
      <c r="B48" s="56"/>
      <c r="C48" s="56"/>
      <c r="D48" s="56"/>
      <c r="E48" s="56"/>
      <c r="F48" s="56"/>
      <c r="G48" s="56"/>
      <c r="H48" s="56"/>
      <c r="I48" s="56"/>
      <c r="J48" s="56"/>
      <c r="K48" s="53"/>
    </row>
    <row r="49" spans="1:11" s="54" customFormat="1" ht="12" x14ac:dyDescent="0.2">
      <c r="A49" s="57" t="s">
        <v>54</v>
      </c>
      <c r="B49" s="56"/>
      <c r="C49" s="56"/>
      <c r="D49" s="56"/>
      <c r="E49" s="56"/>
      <c r="F49" s="56"/>
      <c r="G49" s="56"/>
      <c r="H49" s="56"/>
      <c r="I49" s="56"/>
      <c r="J49" s="56"/>
      <c r="K49" s="53"/>
    </row>
    <row r="50" spans="1:11" s="59" customFormat="1" ht="11.45" customHeight="1" x14ac:dyDescent="0.2">
      <c r="A50" s="58" t="s">
        <v>55</v>
      </c>
    </row>
  </sheetData>
  <mergeCells count="2">
    <mergeCell ref="C1:E1"/>
    <mergeCell ref="F1:H1"/>
  </mergeCells>
  <printOptions horizontalCentered="1"/>
  <pageMargins left="0.25" right="0.25" top="1.5" bottom="0.25" header="0.5" footer="0.25"/>
  <pageSetup scale="98" orientation="portrait" horizontalDpi="1200" verticalDpi="1200" r:id="rId1"/>
  <headerFooter alignWithMargins="0">
    <oddHeader>&amp;C&amp;"Arial,Bold"&amp;18 2018-2020 ASSESSORS' BUDGETS,
 Less Items paid to Central Services 
FTEs&amp;16,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2018 - 2020 Assessors' Budgets, Less Items paid to Central Services, FTEs, $, and % Change</dc:title>
  <dc:creator>Leverington, Marc (DOR)</dc:creator>
  <cp:keywords>2018 - 2020 Assessors' Budgets, Less Items paid to Central Services, FTEs, $, and % Change</cp:keywords>
  <cp:lastModifiedBy>Bayles, Sherree (DOR)</cp:lastModifiedBy>
  <dcterms:created xsi:type="dcterms:W3CDTF">2020-09-02T18:55:19Z</dcterms:created>
  <dcterms:modified xsi:type="dcterms:W3CDTF">2020-09-03T17:39:31Z</dcterms:modified>
</cp:coreProperties>
</file>